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sults-ABSOLUTE-TOTAL" sheetId="1" r:id="rId1"/>
    <sheet name="Results-ABSOLUTE-Ventspils" sheetId="2" r:id="rId2"/>
    <sheet name="Results-ABSOLUTE-Tampere" sheetId="3" r:id="rId3"/>
    <sheet name="Results-LongCycle-Ventspils" sheetId="4" r:id="rId4"/>
    <sheet name="Results-Biathlon-Ventspils" sheetId="5" r:id="rId5"/>
    <sheet name="Results-LongCycle-Tampere" sheetId="6" r:id="rId6"/>
    <sheet name="Results-Biathlon-Tampere" sheetId="7" r:id="rId7"/>
    <sheet name="Results-PowerJuggling-Ventspils" sheetId="8" r:id="rId8"/>
    <sheet name="Results-PowerJuggling-Tampere" sheetId="9" r:id="rId9"/>
  </sheets>
  <definedNames/>
  <calcPr fullCalcOnLoad="1"/>
</workbook>
</file>

<file path=xl/sharedStrings.xml><?xml version="1.0" encoding="utf-8"?>
<sst xmlns="http://schemas.openxmlformats.org/spreadsheetml/2006/main" count="3030" uniqueCount="236">
  <si>
    <t>IX INTERNATIONAL TOURNAMENT "VENTSPILS ATLANTS"</t>
  </si>
  <si>
    <t>SCANDINAVIAN STAGE</t>
  </si>
  <si>
    <t>18.08.2012. - Tampere, Finland</t>
  </si>
  <si>
    <t>BIATHLON</t>
  </si>
  <si>
    <t xml:space="preserve">Group Nr. </t>
  </si>
  <si>
    <t>Scaffold Nr.</t>
  </si>
  <si>
    <t>Name, Surname</t>
  </si>
  <si>
    <t>Year of birth</t>
  </si>
  <si>
    <t>Country</t>
  </si>
  <si>
    <t>SNATCH</t>
  </si>
  <si>
    <t>Points</t>
  </si>
  <si>
    <t>PLACE</t>
  </si>
  <si>
    <t>TOTAL POINTS</t>
  </si>
  <si>
    <t>KB weight</t>
  </si>
  <si>
    <t>Girls 18 - weight category +63kg</t>
  </si>
  <si>
    <t>Women - weight category -58kg</t>
  </si>
  <si>
    <t>Women - weight category +68kg</t>
  </si>
  <si>
    <t>Boys-18 - weight category -53kg</t>
  </si>
  <si>
    <t>JERK</t>
  </si>
  <si>
    <t>16KG</t>
  </si>
  <si>
    <t>Boys-18 - weight category -63kg</t>
  </si>
  <si>
    <t>Boys-18 - weight category -68kg</t>
  </si>
  <si>
    <t>Boys-18 - weight category -78kg</t>
  </si>
  <si>
    <t>Boys-18 - weight category -85kg</t>
  </si>
  <si>
    <t>Boys-18 - weight category +85kg</t>
  </si>
  <si>
    <t>4 CLASS - AMATEURS - kettlebells 24 kg</t>
  </si>
  <si>
    <t>1 CLASS - GIRLS-18 - kettlebells 12 kg; 16 kg (coefficient 2)</t>
  </si>
  <si>
    <t>2 CLASS - WOMEN-18 - kettlebells 16 kg; 24 kg (coefficient 2)</t>
  </si>
  <si>
    <t>3 CLASS - BOYS-18 - kettlebells 16 kg</t>
  </si>
  <si>
    <t>24KG</t>
  </si>
  <si>
    <t>Amateurs - weight category -68kg</t>
  </si>
  <si>
    <t>5 CLASS - MASTER - kettlebells 32 kg</t>
  </si>
  <si>
    <t>32KG</t>
  </si>
  <si>
    <t>Masters - weight category -68kg</t>
  </si>
  <si>
    <t>Masters - weight category -73kg</t>
  </si>
  <si>
    <t>Masters - weight category -78kg</t>
  </si>
  <si>
    <t>Masters - weight category -85kg</t>
  </si>
  <si>
    <t>Masters - weight category -95kg</t>
  </si>
  <si>
    <t>Masters - weight category -105kg</t>
  </si>
  <si>
    <t>Masters - weight category +105kg</t>
  </si>
  <si>
    <t>GYTIS USELIS</t>
  </si>
  <si>
    <t>LIT</t>
  </si>
  <si>
    <t>GINAS PAHERNECKIS</t>
  </si>
  <si>
    <t>JUSTAS OPTAS</t>
  </si>
  <si>
    <t>VLADISLAVS TOKARENKO</t>
  </si>
  <si>
    <t>LAT</t>
  </si>
  <si>
    <t>JULIUS OPTAS</t>
  </si>
  <si>
    <t>TOMAS PLATKEVICHIUS</t>
  </si>
  <si>
    <t>ZYGIMANTAS KARALIS</t>
  </si>
  <si>
    <t>Personal weight</t>
  </si>
  <si>
    <t>JUSTINAS PLATKEVICHIUS</t>
  </si>
  <si>
    <t>MANTAS RUDIS</t>
  </si>
  <si>
    <t>ARTURAS BALNIONIS</t>
  </si>
  <si>
    <t>BIATHLON POINTS</t>
  </si>
  <si>
    <t>AIVE VAHTER</t>
  </si>
  <si>
    <t>EST</t>
  </si>
  <si>
    <t>ULLE MIIL</t>
  </si>
  <si>
    <t>VASILIJS GINKO</t>
  </si>
  <si>
    <t>ANDRES METJER</t>
  </si>
  <si>
    <t>TARO ENDEL</t>
  </si>
  <si>
    <t>RUBEN POLJAKOV</t>
  </si>
  <si>
    <t>SILVER SIMSON</t>
  </si>
  <si>
    <t>EVELI PAHURIN</t>
  </si>
  <si>
    <t>SIIRI UNIVER</t>
  </si>
  <si>
    <t>VIGANTAS MALICEVAS</t>
  </si>
  <si>
    <t>RUSLANS KLEMENTJEVS</t>
  </si>
  <si>
    <t>ARTURS KUZNECOVS</t>
  </si>
  <si>
    <t>EDUARDS BORISOVS</t>
  </si>
  <si>
    <t>VLADISLAVS KOSMATINSKIS</t>
  </si>
  <si>
    <t>KIMS JAKURNOVS</t>
  </si>
  <si>
    <t>Girls 18 - weight category -53kg</t>
  </si>
  <si>
    <t>ALEKSANDRA CHISTJAKOVA</t>
  </si>
  <si>
    <t>ELINA TOKARENKO</t>
  </si>
  <si>
    <t>Amateurs - weight category -95kg</t>
  </si>
  <si>
    <t>LONG CYCLE</t>
  </si>
  <si>
    <t>SERGEY BORISOV</t>
  </si>
  <si>
    <t>RUS</t>
  </si>
  <si>
    <t>Amateurs - weight category -105kg</t>
  </si>
  <si>
    <t>19.08.2012. - Tampere, Finland</t>
  </si>
  <si>
    <t>2 CLASS - WOMEN - kettlebells 16 kg; 24 kg (coefficient 2)</t>
  </si>
  <si>
    <t>TERHI VIERELA</t>
  </si>
  <si>
    <t>FIN</t>
  </si>
  <si>
    <t>Amateurs - weight category -85kg</t>
  </si>
  <si>
    <t>MARKO PAAKKONEN</t>
  </si>
  <si>
    <t>MANTAS RUDYS</t>
  </si>
  <si>
    <t>VYACHESLAV BORISOV</t>
  </si>
  <si>
    <t>HEIKKI VIERELA</t>
  </si>
  <si>
    <t>ILJA ANTONOVS</t>
  </si>
  <si>
    <t>18-19.08.2012. - Tampere, Finland</t>
  </si>
  <si>
    <t>ABSOLUTE OFFSET</t>
  </si>
  <si>
    <t>Chief referee: ______________________________ /Vasily Ginko/</t>
  </si>
  <si>
    <t>Chief secretary: ____________________________ /Martti Nappari/</t>
  </si>
  <si>
    <t>1 REPEATION - 2 POINTS</t>
  </si>
  <si>
    <t>1 REPEATION - 3 POINTS</t>
  </si>
  <si>
    <t>IN JERK 1 REPEATION - 2 POINTS, IN SNATCH 1 REPEATION - 1 POINT</t>
  </si>
  <si>
    <t>1 REPEATION - 1 POINT</t>
  </si>
  <si>
    <t>PARAL.</t>
  </si>
  <si>
    <t>BALTIC STAGE</t>
  </si>
  <si>
    <t>29.09.2012. - Ventspils, Latvia</t>
  </si>
  <si>
    <t>VALENTYN BERBENYCHUK</t>
  </si>
  <si>
    <t>UKR</t>
  </si>
  <si>
    <t>ANDRII MAKHNOVSKYI</t>
  </si>
  <si>
    <t>12KG</t>
  </si>
  <si>
    <t>LAURA AVSJUKEVICHA</t>
  </si>
  <si>
    <t>KRISTINA PAVLOVSKA</t>
  </si>
  <si>
    <t>Girls 18 - weight category -58kg</t>
  </si>
  <si>
    <t>DARJA ROMANOVA</t>
  </si>
  <si>
    <t>Girls 18 - weight category -63kg</t>
  </si>
  <si>
    <t>VALERIJA SOBOLEVA</t>
  </si>
  <si>
    <t>PARAL</t>
  </si>
  <si>
    <t>Women - weight category -63kg</t>
  </si>
  <si>
    <t>ANGELICA BJORNESTAD</t>
  </si>
  <si>
    <t>NOR</t>
  </si>
  <si>
    <t>MAGGIE MAGEE</t>
  </si>
  <si>
    <t>IRELAND</t>
  </si>
  <si>
    <t>PASTARE SINTIJA</t>
  </si>
  <si>
    <t>Women - weight category -68kg</t>
  </si>
  <si>
    <t>SARAH SMITH</t>
  </si>
  <si>
    <t>LINDA MARTINSEN</t>
  </si>
  <si>
    <t>NORMUNDS MASHCHALKINS</t>
  </si>
  <si>
    <t>ILJA SMIRNOVS</t>
  </si>
  <si>
    <t>ALEKSEJS VASILJEVS</t>
  </si>
  <si>
    <t>FEDOR FEDOROV</t>
  </si>
  <si>
    <t>8KG</t>
  </si>
  <si>
    <t>MARTINS CVETKOVS</t>
  </si>
  <si>
    <t>Boys-18 - weight category -58kg</t>
  </si>
  <si>
    <t xml:space="preserve">ALIBEK NAURIZBAYULI </t>
  </si>
  <si>
    <t>KAZ</t>
  </si>
  <si>
    <t>JEVGENIJS PETROVS</t>
  </si>
  <si>
    <t>SULTAN RAHIMOV</t>
  </si>
  <si>
    <t>GINAS PAMERNECKIS</t>
  </si>
  <si>
    <t>EDUARD BORISKOV</t>
  </si>
  <si>
    <t>ARTURS VOITEHOVICHS</t>
  </si>
  <si>
    <t>ILJA ZVONKOVS</t>
  </si>
  <si>
    <t>ALEKSANDRS NASIRS</t>
  </si>
  <si>
    <t>SANDIS LOCIKS</t>
  </si>
  <si>
    <t>VLADISLAVS ZDANKOVSKIS</t>
  </si>
  <si>
    <t>HENRIJS SIDORENKOVS</t>
  </si>
  <si>
    <t>Boys-18 - weight category -73kg</t>
  </si>
  <si>
    <t>LEONARDS MINESKURTE</t>
  </si>
  <si>
    <t>DENIS GOLOVIN</t>
  </si>
  <si>
    <t>DMITRIJS CHASHCHINOVS</t>
  </si>
  <si>
    <t>MAKSIMS VLASOVS</t>
  </si>
  <si>
    <t>KRISTAPS ZEMITIS</t>
  </si>
  <si>
    <t>GUNTARS TENISS</t>
  </si>
  <si>
    <t>Amateurs - weight category -63kg</t>
  </si>
  <si>
    <t>DER MOT O'WEILL</t>
  </si>
  <si>
    <t>ANDREJS MAKUHA</t>
  </si>
  <si>
    <t>VALERIJS CVETKOVS</t>
  </si>
  <si>
    <t>ILJA JAKOVLEVS</t>
  </si>
  <si>
    <t>Amateurs - weight category -73kg</t>
  </si>
  <si>
    <t>SERGEYS ARBUZOVS</t>
  </si>
  <si>
    <t>JANIS ZABAROVSKIS</t>
  </si>
  <si>
    <t>JANIS DOKANS</t>
  </si>
  <si>
    <t>Amateurs - weight category -78kg</t>
  </si>
  <si>
    <t>TOMS JANSONS</t>
  </si>
  <si>
    <t>VALDAS VAICEKAUSKAS</t>
  </si>
  <si>
    <t>KASPARS KROICHS</t>
  </si>
  <si>
    <t>EDGARS KOROLS</t>
  </si>
  <si>
    <t>EDGARS PAVLOVSKIS</t>
  </si>
  <si>
    <t>ULF HOLMEN</t>
  </si>
  <si>
    <t>SWEDEN</t>
  </si>
  <si>
    <t>EDGARS MELDERIS</t>
  </si>
  <si>
    <t>VALDAS JANKAUSKAS</t>
  </si>
  <si>
    <t>MAKSIMS IVANOVS</t>
  </si>
  <si>
    <t>ARTURS TIMOFIJS</t>
  </si>
  <si>
    <t>ALEKSANDR SHPILEVOY</t>
  </si>
  <si>
    <t>MICK KELLY</t>
  </si>
  <si>
    <t>NICLAS GONZALEZ</t>
  </si>
  <si>
    <t>ARTIS BLUMS</t>
  </si>
  <si>
    <t>VLADISLAVS VOITEHOVICHS</t>
  </si>
  <si>
    <t>ALFREDS KOKINS</t>
  </si>
  <si>
    <t>ARNIS HANSONS</t>
  </si>
  <si>
    <t>WARDE RONNIE</t>
  </si>
  <si>
    <t>ALVIS MAKEJEVS</t>
  </si>
  <si>
    <t>INGUS LEJA</t>
  </si>
  <si>
    <t>ALEKSANDRS JAKOVLEVS</t>
  </si>
  <si>
    <t>JANIS RAUBISHKO</t>
  </si>
  <si>
    <t>NILS LUNDRGREN</t>
  </si>
  <si>
    <t>KEITH OWYER</t>
  </si>
  <si>
    <t>PER HELGE FJORTOFT</t>
  </si>
  <si>
    <t>VITALII ANDRIYASH</t>
  </si>
  <si>
    <t>VITALIUS RAUGAS</t>
  </si>
  <si>
    <t>SAULIUS SKIKAS</t>
  </si>
  <si>
    <t xml:space="preserve">ENDEL TARO </t>
  </si>
  <si>
    <t>Chief referee: ______________________________ /Nikita Sekretovs/</t>
  </si>
  <si>
    <t>Chief secretary: ____________________________ /Vasilijs Ginko/</t>
  </si>
  <si>
    <t>30.09.2012. - Ventspils, Latvia</t>
  </si>
  <si>
    <t>SARAH CLEARY</t>
  </si>
  <si>
    <t>COLLETTE BUTLER</t>
  </si>
  <si>
    <t>JENNIFER CARTHY</t>
  </si>
  <si>
    <t>SANDRA GOODISON</t>
  </si>
  <si>
    <t>CATHERINE ROCHE</t>
  </si>
  <si>
    <t>KATHLEEN CLEARY</t>
  </si>
  <si>
    <t>NIKITA TATARINOV</t>
  </si>
  <si>
    <t>PHILIP ROCHE</t>
  </si>
  <si>
    <t>YURY BOGDANOV</t>
  </si>
  <si>
    <t>PAUL DOYLE</t>
  </si>
  <si>
    <t>AARON QUINN</t>
  </si>
  <si>
    <t>X</t>
  </si>
  <si>
    <t>KOSTAS SIMUTIS</t>
  </si>
  <si>
    <t>ADRIAN QUINN</t>
  </si>
  <si>
    <t>VITALIY URBAH</t>
  </si>
  <si>
    <t>SNATCH, Tampere</t>
  </si>
  <si>
    <t>LONG CYCLE, Tampere</t>
  </si>
  <si>
    <t>BIATHLON, Tampere</t>
  </si>
  <si>
    <t>Main secretary (Tampere): ____________________________ /Martti Nappari/</t>
  </si>
  <si>
    <t>Chief referee (Tampere): ______________________________ /Vasily Ginko/</t>
  </si>
  <si>
    <t>Chief referee (Ventspils): ______________________________ /Nikita Sekretovs/</t>
  </si>
  <si>
    <t>Main secretary (Ventspils): ____________________________ /Vasilijs Ginko/</t>
  </si>
  <si>
    <t>SNATCH, Ventspils</t>
  </si>
  <si>
    <t>LONG CYCLE, Ventspils</t>
  </si>
  <si>
    <t>29-30.09.2012. - Ventspils, Latvia</t>
  </si>
  <si>
    <t>BIATHLON, Ventspils</t>
  </si>
  <si>
    <t>VITALIJUS RAUGAS</t>
  </si>
  <si>
    <t>Amateurs - weight category +105kg</t>
  </si>
  <si>
    <t>SCANDINAVIAN + BALTIC STAGES</t>
  </si>
  <si>
    <t>18-19.08.2012. - Tampere, Finland + 29-30.09.2012. - Ventspils, Latvia</t>
  </si>
  <si>
    <t>TOTAL POINTS, Tampere</t>
  </si>
  <si>
    <t>TOTAL POINTS, Ventspils</t>
  </si>
  <si>
    <t>TOTAL POINTS, TOURNAMENT</t>
  </si>
  <si>
    <t>POWER JUGGLING</t>
  </si>
  <si>
    <t>1 CLASS - WOMEN - Individually - kettlebells 8 kg</t>
  </si>
  <si>
    <t>Nr.</t>
  </si>
  <si>
    <t>Arbitrary program</t>
  </si>
  <si>
    <t>Base points</t>
  </si>
  <si>
    <t>Reduction for errors</t>
  </si>
  <si>
    <t>Final points</t>
  </si>
  <si>
    <t>2 CLASS - MEN - Individually - kettlebells 16 kg</t>
  </si>
  <si>
    <t>Chief referee: ______________________________ /Sergey Borisov/</t>
  </si>
  <si>
    <t>1st referee: ________________________ / Juulo Kuusk /</t>
  </si>
  <si>
    <t>2nd referee: ________________________ / Julia Ginko /</t>
  </si>
  <si>
    <t>3rd referee: ________________________ / Rolandas Kubilius /</t>
  </si>
  <si>
    <t>3 CLASS - PARES - Men kettlebells 16 kg, Women kettlebells 8kg</t>
  </si>
  <si>
    <t>Chief referee: ______________________________ /Nikita Sekretov/</t>
  </si>
  <si>
    <t>Chief secretary: ____________________________ /Elina Tokarenko/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</si>
</sst>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Ls&quot;\ * #,##0.0_-;\-&quot;Ls&quot;\ * #,##0.0_-;_-&quot;Ls&quot;\ * &quot;-&quot;??_-;_-@_-"/>
    <numFmt numFmtId="181" formatCode="_-&quot;Ls&quot;\ * #,##0_-;\-&quot;Ls&quot;\ * #,##0_-;_-&quot;Ls&quot;\ * &quot;-&quot;??_-;_-@_-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0.0000000000"/>
    <numFmt numFmtId="190" formatCode="0.000000000"/>
  </numFmts>
  <fonts count="49"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u val="single"/>
      <sz val="18"/>
      <name val="Times New Roman"/>
      <family val="1"/>
    </font>
    <font>
      <b/>
      <sz val="14"/>
      <name val="Calibri"/>
      <family val="2"/>
    </font>
    <font>
      <sz val="18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182" fontId="2" fillId="33" borderId="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2" fontId="2" fillId="3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82" fontId="2" fillId="36" borderId="10" xfId="0" applyNumberFormat="1" applyFont="1" applyFill="1" applyBorder="1" applyAlignment="1">
      <alignment horizontal="center" vertical="center"/>
    </xf>
    <xf numFmtId="182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82" fontId="2" fillId="39" borderId="0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/>
    </xf>
    <xf numFmtId="187" fontId="2" fillId="33" borderId="10" xfId="0" applyNumberFormat="1" applyFont="1" applyFill="1" applyBorder="1" applyAlignment="1">
      <alignment horizontal="center" vertical="center"/>
    </xf>
    <xf numFmtId="187" fontId="2" fillId="39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 wrapText="1"/>
    </xf>
    <xf numFmtId="0" fontId="0" fillId="39" borderId="0" xfId="0" applyFill="1" applyAlignment="1">
      <alignment wrapText="1"/>
    </xf>
    <xf numFmtId="0" fontId="0" fillId="39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82" fontId="2" fillId="33" borderId="19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6.00390625" style="2" customWidth="1"/>
    <col min="2" max="2" width="7.140625" style="2" customWidth="1"/>
    <col min="3" max="3" width="23.421875" style="2" customWidth="1"/>
    <col min="4" max="4" width="6.8515625" style="2" customWidth="1"/>
    <col min="5" max="5" width="11.140625" style="2" customWidth="1"/>
    <col min="6" max="6" width="16.00390625" style="2" customWidth="1"/>
    <col min="7" max="7" width="16.140625" style="2" customWidth="1"/>
    <col min="8" max="8" width="20.00390625" style="2" customWidth="1"/>
    <col min="9" max="9" width="13.00390625" style="2" customWidth="1"/>
    <col min="10" max="16384" width="9.140625" style="2" customWidth="1"/>
  </cols>
  <sheetData>
    <row r="1" spans="1:9" ht="28.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</row>
    <row r="2" spans="1:9" ht="28.5" customHeight="1">
      <c r="A2" s="40" t="s">
        <v>216</v>
      </c>
      <c r="B2" s="41"/>
      <c r="C2" s="41"/>
      <c r="D2" s="41"/>
      <c r="E2" s="41"/>
      <c r="F2" s="41"/>
      <c r="G2" s="41"/>
      <c r="H2" s="41"/>
      <c r="I2" s="41"/>
    </row>
    <row r="3" spans="1:9" ht="28.5" customHeight="1">
      <c r="A3" s="42" t="s">
        <v>217</v>
      </c>
      <c r="B3" s="39"/>
      <c r="C3" s="39"/>
      <c r="D3" s="39"/>
      <c r="E3" s="39"/>
      <c r="F3" s="39"/>
      <c r="G3" s="39"/>
      <c r="H3" s="39"/>
      <c r="I3" s="39"/>
    </row>
    <row r="4" spans="1:9" ht="28.5" customHeight="1">
      <c r="A4" s="38" t="s">
        <v>89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s="9" customFormat="1" ht="18.75" customHeight="1">
      <c r="A6" s="43" t="s">
        <v>26</v>
      </c>
      <c r="B6" s="39"/>
      <c r="C6" s="39"/>
      <c r="D6" s="39"/>
      <c r="E6" s="39"/>
      <c r="F6" s="39"/>
      <c r="G6" s="39"/>
      <c r="H6" s="39"/>
      <c r="I6" s="39"/>
    </row>
    <row r="7" s="9" customFormat="1" ht="12.75" hidden="1"/>
    <row r="8" s="9" customFormat="1" ht="13.5" thickBot="1"/>
    <row r="9" spans="1:9" s="1" customFormat="1" ht="43.5" customHeight="1" thickBot="1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1" t="s">
        <v>218</v>
      </c>
      <c r="G9" s="11" t="s">
        <v>219</v>
      </c>
      <c r="H9" s="11" t="s">
        <v>220</v>
      </c>
      <c r="I9" s="11" t="s">
        <v>11</v>
      </c>
    </row>
    <row r="10" spans="1:9" s="1" customFormat="1" ht="12.75">
      <c r="A10" s="4">
        <v>1</v>
      </c>
      <c r="B10" s="4">
        <v>1</v>
      </c>
      <c r="C10" s="4" t="s">
        <v>71</v>
      </c>
      <c r="D10" s="4">
        <v>1994</v>
      </c>
      <c r="E10" s="4" t="s">
        <v>45</v>
      </c>
      <c r="F10" s="31">
        <f>'Results-ABSOLUTE-Tampere'!L10</f>
        <v>2.7272727272727275</v>
      </c>
      <c r="G10" s="31">
        <f>'Results-ABSOLUTE-Ventspils'!L10</f>
        <v>1.7083333333333333</v>
      </c>
      <c r="H10" s="31">
        <f aca="true" t="shared" si="0" ref="H10:H15">F10+G10</f>
        <v>4.4356060606060606</v>
      </c>
      <c r="I10" s="4">
        <v>4</v>
      </c>
    </row>
    <row r="11" spans="1:9" s="1" customFormat="1" ht="12.75">
      <c r="A11" s="4">
        <v>1</v>
      </c>
      <c r="B11" s="4">
        <v>2</v>
      </c>
      <c r="C11" s="4" t="s">
        <v>103</v>
      </c>
      <c r="D11" s="4">
        <v>1994</v>
      </c>
      <c r="E11" s="4" t="s">
        <v>45</v>
      </c>
      <c r="F11" s="31">
        <v>0</v>
      </c>
      <c r="G11" s="31">
        <f>'Results-ABSOLUTE-Ventspils'!L11</f>
        <v>2.019607843137255</v>
      </c>
      <c r="H11" s="31">
        <f t="shared" si="0"/>
        <v>2.019607843137255</v>
      </c>
      <c r="I11" s="4">
        <v>6</v>
      </c>
    </row>
    <row r="12" spans="1:9" s="1" customFormat="1" ht="12.75">
      <c r="A12" s="4">
        <v>1</v>
      </c>
      <c r="B12" s="4">
        <v>3</v>
      </c>
      <c r="C12" s="4" t="s">
        <v>104</v>
      </c>
      <c r="D12" s="4">
        <v>1995</v>
      </c>
      <c r="E12" s="4" t="s">
        <v>45</v>
      </c>
      <c r="F12" s="31">
        <v>0</v>
      </c>
      <c r="G12" s="31">
        <f>'Results-ABSOLUTE-Ventspils'!L12</f>
        <v>8.23076923076923</v>
      </c>
      <c r="H12" s="31">
        <f t="shared" si="0"/>
        <v>8.23076923076923</v>
      </c>
      <c r="I12" s="33">
        <v>3</v>
      </c>
    </row>
    <row r="13" spans="1:9" s="1" customFormat="1" ht="12.75">
      <c r="A13" s="4">
        <v>1</v>
      </c>
      <c r="B13" s="4">
        <v>4</v>
      </c>
      <c r="C13" s="4" t="s">
        <v>106</v>
      </c>
      <c r="D13" s="4">
        <v>1995</v>
      </c>
      <c r="E13" s="4" t="s">
        <v>45</v>
      </c>
      <c r="F13" s="31">
        <v>0</v>
      </c>
      <c r="G13" s="31">
        <f>'Results-ABSOLUTE-Ventspils'!L13</f>
        <v>2.0925925925925926</v>
      </c>
      <c r="H13" s="31">
        <f t="shared" si="0"/>
        <v>2.0925925925925926</v>
      </c>
      <c r="I13" s="4">
        <v>5</v>
      </c>
    </row>
    <row r="14" spans="1:9" s="1" customFormat="1" ht="12.75">
      <c r="A14" s="4">
        <v>1</v>
      </c>
      <c r="B14" s="4">
        <v>5</v>
      </c>
      <c r="C14" s="4" t="s">
        <v>108</v>
      </c>
      <c r="D14" s="4">
        <v>1994</v>
      </c>
      <c r="E14" s="4" t="s">
        <v>45</v>
      </c>
      <c r="F14" s="31">
        <v>0</v>
      </c>
      <c r="G14" s="31">
        <f>'Results-ABSOLUTE-Ventspils'!L14</f>
        <v>10.016</v>
      </c>
      <c r="H14" s="31">
        <f t="shared" si="0"/>
        <v>10.016</v>
      </c>
      <c r="I14" s="33">
        <v>2</v>
      </c>
    </row>
    <row r="15" spans="1:9" s="1" customFormat="1" ht="12.75">
      <c r="A15" s="4">
        <v>1</v>
      </c>
      <c r="B15" s="4">
        <v>6</v>
      </c>
      <c r="C15" s="4" t="s">
        <v>62</v>
      </c>
      <c r="D15" s="4">
        <v>1996</v>
      </c>
      <c r="E15" s="22" t="s">
        <v>55</v>
      </c>
      <c r="F15" s="31">
        <f>'Results-ABSOLUTE-Tampere'!L11</f>
        <v>4.663573085846868</v>
      </c>
      <c r="G15" s="31">
        <f>'Results-ABSOLUTE-Ventspils'!L15</f>
        <v>5.917686318131256</v>
      </c>
      <c r="H15" s="31">
        <f t="shared" si="0"/>
        <v>10.581259403978123</v>
      </c>
      <c r="I15" s="33">
        <v>1</v>
      </c>
    </row>
    <row r="16" spans="1:9" s="1" customFormat="1" ht="12.75">
      <c r="A16" s="5"/>
      <c r="B16" s="5"/>
      <c r="C16" s="5"/>
      <c r="D16" s="5"/>
      <c r="E16" s="5"/>
      <c r="F16" s="5"/>
      <c r="G16" s="5"/>
      <c r="H16" s="5"/>
      <c r="I16" s="5"/>
    </row>
    <row r="17" spans="1:9" s="9" customFormat="1" ht="18.75" customHeight="1">
      <c r="A17" s="43" t="s">
        <v>27</v>
      </c>
      <c r="B17" s="39"/>
      <c r="C17" s="39"/>
      <c r="D17" s="39"/>
      <c r="E17" s="39"/>
      <c r="F17" s="39"/>
      <c r="G17" s="39"/>
      <c r="H17" s="39"/>
      <c r="I17" s="39"/>
    </row>
    <row r="18" s="9" customFormat="1" ht="12.75" hidden="1"/>
    <row r="19" s="3" customFormat="1" ht="13.5" thickBot="1"/>
    <row r="20" spans="1:9" s="1" customFormat="1" ht="30.75" thickBot="1">
      <c r="A20" s="10" t="s">
        <v>4</v>
      </c>
      <c r="B20" s="10" t="s">
        <v>5</v>
      </c>
      <c r="C20" s="10" t="s">
        <v>6</v>
      </c>
      <c r="D20" s="10" t="s">
        <v>7</v>
      </c>
      <c r="E20" s="10" t="s">
        <v>8</v>
      </c>
      <c r="F20" s="11" t="s">
        <v>218</v>
      </c>
      <c r="G20" s="11" t="s">
        <v>219</v>
      </c>
      <c r="H20" s="11" t="s">
        <v>220</v>
      </c>
      <c r="I20" s="11" t="s">
        <v>11</v>
      </c>
    </row>
    <row r="21" spans="1:9" s="1" customFormat="1" ht="12.75">
      <c r="A21" s="4">
        <v>2</v>
      </c>
      <c r="B21" s="4">
        <v>1</v>
      </c>
      <c r="C21" s="4" t="s">
        <v>63</v>
      </c>
      <c r="D21" s="4">
        <v>1993</v>
      </c>
      <c r="E21" s="22" t="s">
        <v>55</v>
      </c>
      <c r="F21" s="31">
        <f>'Results-ABSOLUTE-Tampere'!L17</f>
        <v>4.11764705882353</v>
      </c>
      <c r="G21" s="31">
        <f>'Results-ABSOLUTE-Ventspils'!L21</f>
        <v>4.982698961937716</v>
      </c>
      <c r="H21" s="31">
        <f>F21+G21</f>
        <v>9.100346020761247</v>
      </c>
      <c r="I21" s="33">
        <v>1</v>
      </c>
    </row>
    <row r="22" spans="1:9" s="1" customFormat="1" ht="12.75">
      <c r="A22" s="22">
        <v>2</v>
      </c>
      <c r="B22" s="22">
        <v>2</v>
      </c>
      <c r="C22" s="22" t="s">
        <v>104</v>
      </c>
      <c r="D22" s="22">
        <v>1995</v>
      </c>
      <c r="E22" s="22" t="s">
        <v>45</v>
      </c>
      <c r="F22" s="32">
        <v>0</v>
      </c>
      <c r="G22" s="32">
        <f>'Results-ABSOLUTE-Ventspils'!L22</f>
        <v>4.115384615384615</v>
      </c>
      <c r="H22" s="32">
        <f>F22+G22</f>
        <v>4.115384615384615</v>
      </c>
      <c r="I22" s="34">
        <v>2</v>
      </c>
    </row>
    <row r="23" spans="1:9" s="1" customFormat="1" ht="12.75">
      <c r="A23" s="22">
        <v>2</v>
      </c>
      <c r="B23" s="22">
        <v>3</v>
      </c>
      <c r="C23" s="22" t="s">
        <v>111</v>
      </c>
      <c r="D23" s="22">
        <v>1985</v>
      </c>
      <c r="E23" s="22" t="s">
        <v>112</v>
      </c>
      <c r="F23" s="32">
        <v>0</v>
      </c>
      <c r="G23" s="32">
        <f>'Results-ABSOLUTE-Ventspils'!L23</f>
        <v>3.024390243902439</v>
      </c>
      <c r="H23" s="32">
        <f>F23+G23</f>
        <v>3.024390243902439</v>
      </c>
      <c r="I23" s="22">
        <v>10</v>
      </c>
    </row>
    <row r="24" spans="1:9" s="1" customFormat="1" ht="12.75">
      <c r="A24" s="22">
        <v>2</v>
      </c>
      <c r="B24" s="22">
        <v>4</v>
      </c>
      <c r="C24" s="22" t="s">
        <v>113</v>
      </c>
      <c r="D24" s="22">
        <v>1969</v>
      </c>
      <c r="E24" s="22" t="s">
        <v>114</v>
      </c>
      <c r="F24" s="32">
        <v>0</v>
      </c>
      <c r="G24" s="32">
        <f>'Results-ABSOLUTE-Ventspils'!L24</f>
        <v>3.9322033898305087</v>
      </c>
      <c r="H24" s="31">
        <f aca="true" t="shared" si="1" ref="H24:H38">F24+G24</f>
        <v>3.9322033898305087</v>
      </c>
      <c r="I24" s="22">
        <v>6</v>
      </c>
    </row>
    <row r="25" spans="1:9" s="1" customFormat="1" ht="12.75">
      <c r="A25" s="22">
        <v>2</v>
      </c>
      <c r="B25" s="22">
        <v>5</v>
      </c>
      <c r="C25" s="22" t="s">
        <v>115</v>
      </c>
      <c r="D25" s="22">
        <v>1992</v>
      </c>
      <c r="E25" s="22" t="s">
        <v>45</v>
      </c>
      <c r="F25" s="32">
        <v>0</v>
      </c>
      <c r="G25" s="32">
        <f>'Results-ABSOLUTE-Ventspils'!L25</f>
        <v>4.038155802861685</v>
      </c>
      <c r="H25" s="32">
        <f t="shared" si="1"/>
        <v>4.038155802861685</v>
      </c>
      <c r="I25" s="34">
        <v>3</v>
      </c>
    </row>
    <row r="26" spans="1:9" s="1" customFormat="1" ht="12.75">
      <c r="A26" s="22">
        <v>2</v>
      </c>
      <c r="B26" s="4">
        <v>6</v>
      </c>
      <c r="C26" s="22" t="s">
        <v>117</v>
      </c>
      <c r="D26" s="22">
        <v>1977</v>
      </c>
      <c r="E26" s="22" t="s">
        <v>114</v>
      </c>
      <c r="F26" s="32">
        <v>0</v>
      </c>
      <c r="G26" s="32">
        <f>'Results-ABSOLUTE-Ventspils'!L26</f>
        <v>3.9619651347068143</v>
      </c>
      <c r="H26" s="32">
        <f t="shared" si="1"/>
        <v>3.9619651347068143</v>
      </c>
      <c r="I26" s="22">
        <v>5</v>
      </c>
    </row>
    <row r="27" spans="1:9" s="1" customFormat="1" ht="12.75">
      <c r="A27" s="22">
        <v>2</v>
      </c>
      <c r="B27" s="22">
        <v>7</v>
      </c>
      <c r="C27" s="22" t="s">
        <v>118</v>
      </c>
      <c r="D27" s="22">
        <v>1986</v>
      </c>
      <c r="E27" s="22" t="s">
        <v>112</v>
      </c>
      <c r="F27" s="32">
        <v>0</v>
      </c>
      <c r="G27" s="32">
        <f>'Results-ABSOLUTE-Ventspils'!L27</f>
        <v>3.5692307692307694</v>
      </c>
      <c r="H27" s="31">
        <f t="shared" si="1"/>
        <v>3.5692307692307694</v>
      </c>
      <c r="I27" s="22">
        <v>8</v>
      </c>
    </row>
    <row r="28" spans="1:9" s="1" customFormat="1" ht="12.75">
      <c r="A28" s="22">
        <v>2</v>
      </c>
      <c r="B28" s="22">
        <v>8</v>
      </c>
      <c r="C28" s="22" t="s">
        <v>72</v>
      </c>
      <c r="D28" s="22">
        <v>1971</v>
      </c>
      <c r="E28" s="22" t="s">
        <v>45</v>
      </c>
      <c r="F28" s="32">
        <f>'Results-ABSOLUTE-Tampere'!L21</f>
        <v>0.6134969325153374</v>
      </c>
      <c r="G28" s="32">
        <f>'Results-ABSOLUTE-Ventspils'!L28</f>
        <v>0.575</v>
      </c>
      <c r="H28" s="32">
        <f t="shared" si="1"/>
        <v>1.1884969325153374</v>
      </c>
      <c r="I28" s="22">
        <v>18</v>
      </c>
    </row>
    <row r="29" spans="1:9" s="1" customFormat="1" ht="12.75">
      <c r="A29" s="22">
        <v>2</v>
      </c>
      <c r="B29" s="22">
        <v>9</v>
      </c>
      <c r="C29" s="22" t="s">
        <v>56</v>
      </c>
      <c r="D29" s="22">
        <v>1969</v>
      </c>
      <c r="E29" s="22" t="s">
        <v>55</v>
      </c>
      <c r="F29" s="32">
        <f>'Results-ABSOLUTE-Tampere'!L20</f>
        <v>1.3727272727272728</v>
      </c>
      <c r="G29" s="32">
        <f>'Results-ABSOLUTE-Ventspils'!L29</f>
        <v>2.364485981308411</v>
      </c>
      <c r="H29" s="32">
        <f t="shared" si="1"/>
        <v>3.7372132540356837</v>
      </c>
      <c r="I29" s="22">
        <v>7</v>
      </c>
    </row>
    <row r="30" spans="1:9" s="1" customFormat="1" ht="12.75">
      <c r="A30" s="22">
        <v>2</v>
      </c>
      <c r="B30" s="22">
        <v>10</v>
      </c>
      <c r="C30" s="22" t="s">
        <v>188</v>
      </c>
      <c r="D30" s="22">
        <v>1972</v>
      </c>
      <c r="E30" s="22" t="s">
        <v>114</v>
      </c>
      <c r="F30" s="32">
        <v>0</v>
      </c>
      <c r="G30" s="32">
        <f>'Results-ABSOLUTE-Ventspils'!L30</f>
        <v>1.5830115830115832</v>
      </c>
      <c r="H30" s="31">
        <f t="shared" si="1"/>
        <v>1.5830115830115832</v>
      </c>
      <c r="I30" s="22">
        <v>14</v>
      </c>
    </row>
    <row r="31" spans="1:9" s="1" customFormat="1" ht="12.75">
      <c r="A31" s="22">
        <v>2</v>
      </c>
      <c r="B31" s="4">
        <v>11</v>
      </c>
      <c r="C31" s="22" t="s">
        <v>189</v>
      </c>
      <c r="D31" s="22">
        <v>1978</v>
      </c>
      <c r="E31" s="22" t="s">
        <v>114</v>
      </c>
      <c r="F31" s="32">
        <v>0</v>
      </c>
      <c r="G31" s="32">
        <f>'Results-ABSOLUTE-Ventspils'!L31</f>
        <v>2.319587628865979</v>
      </c>
      <c r="H31" s="32">
        <f t="shared" si="1"/>
        <v>2.319587628865979</v>
      </c>
      <c r="I31" s="22">
        <v>11</v>
      </c>
    </row>
    <row r="32" spans="1:9" s="1" customFormat="1" ht="12.75">
      <c r="A32" s="22">
        <v>2</v>
      </c>
      <c r="B32" s="22">
        <v>12</v>
      </c>
      <c r="C32" s="22" t="s">
        <v>190</v>
      </c>
      <c r="D32" s="22">
        <v>1973</v>
      </c>
      <c r="E32" s="22" t="s">
        <v>114</v>
      </c>
      <c r="F32" s="32">
        <v>0</v>
      </c>
      <c r="G32" s="32">
        <f>'Results-ABSOLUTE-Ventspils'!L32</f>
        <v>1.6481774960380349</v>
      </c>
      <c r="H32" s="32">
        <f t="shared" si="1"/>
        <v>1.6481774960380349</v>
      </c>
      <c r="I32" s="22">
        <v>15</v>
      </c>
    </row>
    <row r="33" spans="1:9" s="1" customFormat="1" ht="12.75">
      <c r="A33" s="22">
        <v>2</v>
      </c>
      <c r="B33" s="22">
        <v>13</v>
      </c>
      <c r="C33" s="22" t="s">
        <v>191</v>
      </c>
      <c r="D33" s="22">
        <v>1968</v>
      </c>
      <c r="E33" s="22" t="s">
        <v>114</v>
      </c>
      <c r="F33" s="32">
        <v>0</v>
      </c>
      <c r="G33" s="32">
        <f>'Results-ABSOLUTE-Ventspils'!L33</f>
        <v>2.16793893129771</v>
      </c>
      <c r="H33" s="31">
        <f t="shared" si="1"/>
        <v>2.16793893129771</v>
      </c>
      <c r="I33" s="22">
        <v>12</v>
      </c>
    </row>
    <row r="34" spans="1:9" s="1" customFormat="1" ht="12.75">
      <c r="A34" s="22">
        <v>2</v>
      </c>
      <c r="B34" s="22">
        <v>14</v>
      </c>
      <c r="C34" s="22" t="s">
        <v>192</v>
      </c>
      <c r="D34" s="22">
        <v>1963</v>
      </c>
      <c r="E34" s="22" t="s">
        <v>114</v>
      </c>
      <c r="F34" s="32">
        <v>0</v>
      </c>
      <c r="G34" s="32">
        <f>'Results-ABSOLUTE-Ventspils'!L34</f>
        <v>1.3944954128440368</v>
      </c>
      <c r="H34" s="32">
        <f t="shared" si="1"/>
        <v>1.3944954128440368</v>
      </c>
      <c r="I34" s="22">
        <v>16</v>
      </c>
    </row>
    <row r="35" spans="1:9" s="1" customFormat="1" ht="12.75">
      <c r="A35" s="22">
        <v>2</v>
      </c>
      <c r="B35" s="22">
        <v>15</v>
      </c>
      <c r="C35" s="22" t="s">
        <v>193</v>
      </c>
      <c r="D35" s="22">
        <v>1969</v>
      </c>
      <c r="E35" s="22" t="s">
        <v>114</v>
      </c>
      <c r="F35" s="32">
        <v>0</v>
      </c>
      <c r="G35" s="32">
        <f>'Results-ABSOLUTE-Ventspils'!L35</f>
        <v>1.9504950495049505</v>
      </c>
      <c r="H35" s="32">
        <f t="shared" si="1"/>
        <v>1.9504950495049505</v>
      </c>
      <c r="I35" s="22">
        <v>13</v>
      </c>
    </row>
    <row r="36" spans="1:9" s="1" customFormat="1" ht="12.75">
      <c r="A36" s="22">
        <v>2</v>
      </c>
      <c r="B36" s="22">
        <v>16</v>
      </c>
      <c r="C36" s="4" t="s">
        <v>71</v>
      </c>
      <c r="D36" s="4">
        <v>1995</v>
      </c>
      <c r="E36" s="4" t="s">
        <v>45</v>
      </c>
      <c r="F36" s="31">
        <f>'Results-ABSOLUTE-Tampere'!L18</f>
        <v>1.3636363636363638</v>
      </c>
      <c r="G36" s="32">
        <v>0</v>
      </c>
      <c r="H36" s="31">
        <f t="shared" si="1"/>
        <v>1.3636363636363638</v>
      </c>
      <c r="I36" s="22">
        <v>17</v>
      </c>
    </row>
    <row r="37" spans="1:9" s="1" customFormat="1" ht="12.75">
      <c r="A37" s="22">
        <v>2</v>
      </c>
      <c r="B37" s="22">
        <v>17</v>
      </c>
      <c r="C37" s="4" t="s">
        <v>54</v>
      </c>
      <c r="D37" s="4">
        <v>1965</v>
      </c>
      <c r="E37" s="4" t="s">
        <v>55</v>
      </c>
      <c r="F37" s="31">
        <f>'Results-ABSOLUTE-Tampere'!L19</f>
        <v>3.503030303030303</v>
      </c>
      <c r="G37" s="32">
        <v>0</v>
      </c>
      <c r="H37" s="32">
        <f t="shared" si="1"/>
        <v>3.503030303030303</v>
      </c>
      <c r="I37" s="22">
        <v>9</v>
      </c>
    </row>
    <row r="38" spans="1:9" s="1" customFormat="1" ht="12.75">
      <c r="A38" s="22">
        <v>2</v>
      </c>
      <c r="B38" s="22">
        <v>18</v>
      </c>
      <c r="C38" s="4" t="s">
        <v>80</v>
      </c>
      <c r="D38" s="4">
        <v>1972</v>
      </c>
      <c r="E38" s="4" t="s">
        <v>81</v>
      </c>
      <c r="F38" s="32">
        <f>'Results-ABSOLUTE-Tampere'!L22</f>
        <v>4.022662889518414</v>
      </c>
      <c r="G38" s="32">
        <v>0</v>
      </c>
      <c r="H38" s="32">
        <f t="shared" si="1"/>
        <v>4.022662889518414</v>
      </c>
      <c r="I38" s="22">
        <v>4</v>
      </c>
    </row>
    <row r="39" spans="1:9" s="1" customFormat="1" ht="12.75">
      <c r="A39" s="25"/>
      <c r="B39" s="25"/>
      <c r="C39" s="25"/>
      <c r="D39" s="25"/>
      <c r="E39" s="25"/>
      <c r="F39" s="26"/>
      <c r="G39" s="25"/>
      <c r="H39" s="25"/>
      <c r="I39" s="25"/>
    </row>
    <row r="40" spans="1:9" s="9" customFormat="1" ht="18.75" customHeight="1">
      <c r="A40" s="35" t="s">
        <v>28</v>
      </c>
      <c r="B40" s="36"/>
      <c r="C40" s="36"/>
      <c r="D40" s="36"/>
      <c r="E40" s="36"/>
      <c r="F40" s="36"/>
      <c r="G40" s="36"/>
      <c r="H40" s="36"/>
      <c r="I40" s="36"/>
    </row>
    <row r="41" spans="1:9" s="9" customFormat="1" ht="12.75" hidden="1">
      <c r="A41" s="27"/>
      <c r="B41" s="27"/>
      <c r="C41" s="27"/>
      <c r="D41" s="27"/>
      <c r="E41" s="27"/>
      <c r="F41" s="27"/>
      <c r="G41" s="27"/>
      <c r="H41" s="27"/>
      <c r="I41" s="27"/>
    </row>
    <row r="42" spans="1:9" s="3" customFormat="1" ht="13.5" thickBo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s="1" customFormat="1" ht="30.75" thickBot="1">
      <c r="A43" s="28" t="s">
        <v>4</v>
      </c>
      <c r="B43" s="28" t="s">
        <v>5</v>
      </c>
      <c r="C43" s="28" t="s">
        <v>6</v>
      </c>
      <c r="D43" s="28" t="s">
        <v>7</v>
      </c>
      <c r="E43" s="28" t="s">
        <v>8</v>
      </c>
      <c r="F43" s="11" t="s">
        <v>218</v>
      </c>
      <c r="G43" s="11" t="s">
        <v>219</v>
      </c>
      <c r="H43" s="11" t="s">
        <v>220</v>
      </c>
      <c r="I43" s="11" t="s">
        <v>11</v>
      </c>
    </row>
    <row r="44" spans="1:9" s="1" customFormat="1" ht="12.75">
      <c r="A44" s="22">
        <v>3</v>
      </c>
      <c r="B44" s="22">
        <v>1</v>
      </c>
      <c r="C44" s="22" t="s">
        <v>119</v>
      </c>
      <c r="D44" s="22">
        <v>1995</v>
      </c>
      <c r="E44" s="22" t="s">
        <v>45</v>
      </c>
      <c r="F44" s="32">
        <v>0</v>
      </c>
      <c r="G44" s="32">
        <f>'Results-ABSOLUTE-Ventspils'!L41</f>
        <v>7.320754716981132</v>
      </c>
      <c r="H44" s="32">
        <f>F44+G44</f>
        <v>7.320754716981132</v>
      </c>
      <c r="I44" s="22">
        <v>14</v>
      </c>
    </row>
    <row r="45" spans="1:9" s="1" customFormat="1" ht="12.75">
      <c r="A45" s="22">
        <v>3</v>
      </c>
      <c r="B45" s="22">
        <v>2</v>
      </c>
      <c r="C45" s="22" t="s">
        <v>120</v>
      </c>
      <c r="D45" s="22">
        <v>1998</v>
      </c>
      <c r="E45" s="22" t="s">
        <v>45</v>
      </c>
      <c r="F45" s="32">
        <v>0</v>
      </c>
      <c r="G45" s="32">
        <f>'Results-ABSOLUTE-Ventspils'!L42</f>
        <v>1.3260869565217392</v>
      </c>
      <c r="H45" s="32">
        <f>F45+G45</f>
        <v>1.3260869565217392</v>
      </c>
      <c r="I45" s="22">
        <v>27</v>
      </c>
    </row>
    <row r="46" spans="1:9" s="1" customFormat="1" ht="12.75">
      <c r="A46" s="22">
        <v>3</v>
      </c>
      <c r="B46" s="22">
        <v>3</v>
      </c>
      <c r="C46" s="22" t="s">
        <v>121</v>
      </c>
      <c r="D46" s="22">
        <v>1995</v>
      </c>
      <c r="E46" s="22" t="s">
        <v>45</v>
      </c>
      <c r="F46" s="32">
        <v>0</v>
      </c>
      <c r="G46" s="32">
        <f>'Results-ABSOLUTE-Ventspils'!L43</f>
        <v>3.3397312859884836</v>
      </c>
      <c r="H46" s="32">
        <f>F46+G46</f>
        <v>3.3397312859884836</v>
      </c>
      <c r="I46" s="22">
        <v>23</v>
      </c>
    </row>
    <row r="47" spans="1:9" s="1" customFormat="1" ht="12.75">
      <c r="A47" s="22">
        <v>3</v>
      </c>
      <c r="B47" s="22">
        <v>4</v>
      </c>
      <c r="C47" s="22" t="s">
        <v>126</v>
      </c>
      <c r="D47" s="22">
        <v>1995</v>
      </c>
      <c r="E47" s="22" t="s">
        <v>127</v>
      </c>
      <c r="F47" s="32">
        <v>0</v>
      </c>
      <c r="G47" s="32">
        <f>'Results-ABSOLUTE-Ventspils'!L44</f>
        <v>15.910714285714285</v>
      </c>
      <c r="H47" s="32">
        <f aca="true" t="shared" si="2" ref="H47:H70">F47+G47</f>
        <v>15.910714285714285</v>
      </c>
      <c r="I47" s="22">
        <v>4</v>
      </c>
    </row>
    <row r="48" spans="1:9" s="1" customFormat="1" ht="12.75">
      <c r="A48" s="22">
        <v>3</v>
      </c>
      <c r="B48" s="22">
        <v>5</v>
      </c>
      <c r="C48" s="22" t="s">
        <v>66</v>
      </c>
      <c r="D48" s="22">
        <v>1995</v>
      </c>
      <c r="E48" s="22" t="s">
        <v>45</v>
      </c>
      <c r="F48" s="32">
        <f>'Results-ABSOLUTE-Tampere'!L31</f>
        <v>4.7936507936507935</v>
      </c>
      <c r="G48" s="32">
        <f>'Results-ABSOLUTE-Ventspils'!L45</f>
        <v>4.706896551724138</v>
      </c>
      <c r="H48" s="32">
        <f t="shared" si="2"/>
        <v>9.500547345374931</v>
      </c>
      <c r="I48" s="22">
        <v>9</v>
      </c>
    </row>
    <row r="49" spans="1:9" s="1" customFormat="1" ht="12.75">
      <c r="A49" s="22">
        <v>3</v>
      </c>
      <c r="B49" s="22">
        <v>6</v>
      </c>
      <c r="C49" s="22" t="s">
        <v>129</v>
      </c>
      <c r="D49" s="22">
        <v>1996</v>
      </c>
      <c r="E49" s="22" t="s">
        <v>127</v>
      </c>
      <c r="F49" s="32">
        <v>0</v>
      </c>
      <c r="G49" s="32">
        <f>'Results-ABSOLUTE-Ventspils'!L46</f>
        <v>14.808013355592657</v>
      </c>
      <c r="H49" s="32">
        <f t="shared" si="2"/>
        <v>14.808013355592657</v>
      </c>
      <c r="I49" s="22">
        <v>5</v>
      </c>
    </row>
    <row r="50" spans="1:9" s="1" customFormat="1" ht="12.75">
      <c r="A50" s="22">
        <v>3</v>
      </c>
      <c r="B50" s="22">
        <v>7</v>
      </c>
      <c r="C50" s="22" t="s">
        <v>130</v>
      </c>
      <c r="D50" s="22">
        <v>1994</v>
      </c>
      <c r="E50" s="22" t="s">
        <v>41</v>
      </c>
      <c r="F50" s="32">
        <f>'Results-ABSOLUTE-Tampere'!L30</f>
        <v>12.925278219395867</v>
      </c>
      <c r="G50" s="32">
        <f>'Results-ABSOLUTE-Ventspils'!L47</f>
        <v>13.667205169628433</v>
      </c>
      <c r="H50" s="32">
        <f t="shared" si="2"/>
        <v>26.592483389024302</v>
      </c>
      <c r="I50" s="34">
        <v>1</v>
      </c>
    </row>
    <row r="51" spans="1:9" s="1" customFormat="1" ht="12.75">
      <c r="A51" s="22">
        <v>3</v>
      </c>
      <c r="B51" s="22">
        <v>8</v>
      </c>
      <c r="C51" s="22" t="s">
        <v>131</v>
      </c>
      <c r="D51" s="22">
        <v>1994</v>
      </c>
      <c r="E51" s="22" t="s">
        <v>45</v>
      </c>
      <c r="F51" s="32">
        <f>'Results-ABSOLUTE-Tampere'!L33</f>
        <v>3.1184407796101947</v>
      </c>
      <c r="G51" s="32">
        <f>'Results-ABSOLUTE-Ventspils'!L48</f>
        <v>4.7936507936507935</v>
      </c>
      <c r="H51" s="32">
        <f t="shared" si="2"/>
        <v>7.912091573260988</v>
      </c>
      <c r="I51" s="22">
        <v>13</v>
      </c>
    </row>
    <row r="52" spans="1:9" s="1" customFormat="1" ht="12.75">
      <c r="A52" s="22">
        <v>3</v>
      </c>
      <c r="B52" s="22">
        <v>9</v>
      </c>
      <c r="C52" s="22" t="s">
        <v>132</v>
      </c>
      <c r="D52" s="22">
        <v>1996</v>
      </c>
      <c r="E52" s="22" t="s">
        <v>45</v>
      </c>
      <c r="F52" s="32">
        <v>0</v>
      </c>
      <c r="G52" s="32">
        <f>'Results-ABSOLUTE-Ventspils'!L49</f>
        <v>8.46031746031746</v>
      </c>
      <c r="H52" s="32">
        <f t="shared" si="2"/>
        <v>8.46031746031746</v>
      </c>
      <c r="I52" s="22">
        <v>11</v>
      </c>
    </row>
    <row r="53" spans="1:9" s="1" customFormat="1" ht="12.75">
      <c r="A53" s="22">
        <v>3</v>
      </c>
      <c r="B53" s="22">
        <v>10</v>
      </c>
      <c r="C53" s="22" t="s">
        <v>134</v>
      </c>
      <c r="D53" s="22">
        <v>1996</v>
      </c>
      <c r="E53" s="22" t="s">
        <v>45</v>
      </c>
      <c r="F53" s="32">
        <v>0</v>
      </c>
      <c r="G53" s="32">
        <f>'Results-ABSOLUTE-Ventspils'!L50</f>
        <v>9.086892488954344</v>
      </c>
      <c r="H53" s="32">
        <f t="shared" si="2"/>
        <v>9.086892488954344</v>
      </c>
      <c r="I53" s="22">
        <v>10</v>
      </c>
    </row>
    <row r="54" spans="1:9" s="1" customFormat="1" ht="12.75">
      <c r="A54" s="22">
        <v>3</v>
      </c>
      <c r="B54" s="22">
        <v>11</v>
      </c>
      <c r="C54" s="22" t="s">
        <v>135</v>
      </c>
      <c r="D54" s="22">
        <v>1994</v>
      </c>
      <c r="E54" s="22" t="s">
        <v>45</v>
      </c>
      <c r="F54" s="32">
        <v>0</v>
      </c>
      <c r="G54" s="32">
        <f>'Results-ABSOLUTE-Ventspils'!L51</f>
        <v>4.080370942812983</v>
      </c>
      <c r="H54" s="32">
        <f t="shared" si="2"/>
        <v>4.080370942812983</v>
      </c>
      <c r="I54" s="22">
        <v>20</v>
      </c>
    </row>
    <row r="55" spans="1:9" s="1" customFormat="1" ht="12.75">
      <c r="A55" s="22">
        <v>3</v>
      </c>
      <c r="B55" s="22">
        <v>12</v>
      </c>
      <c r="C55" s="22" t="s">
        <v>136</v>
      </c>
      <c r="D55" s="22">
        <v>1995</v>
      </c>
      <c r="E55" s="22" t="s">
        <v>45</v>
      </c>
      <c r="F55" s="32">
        <v>0</v>
      </c>
      <c r="G55" s="32">
        <f>'Results-ABSOLUTE-Ventspils'!L52</f>
        <v>3.3789954337899544</v>
      </c>
      <c r="H55" s="32">
        <f t="shared" si="2"/>
        <v>3.3789954337899544</v>
      </c>
      <c r="I55" s="22">
        <v>22</v>
      </c>
    </row>
    <row r="56" spans="1:9" s="1" customFormat="1" ht="12.75">
      <c r="A56" s="22">
        <v>3</v>
      </c>
      <c r="B56" s="22">
        <v>13</v>
      </c>
      <c r="C56" s="22" t="s">
        <v>139</v>
      </c>
      <c r="D56" s="22">
        <v>1997</v>
      </c>
      <c r="E56" s="22" t="s">
        <v>45</v>
      </c>
      <c r="F56" s="32">
        <v>0</v>
      </c>
      <c r="G56" s="32">
        <f>'Results-ABSOLUTE-Ventspils'!L53</f>
        <v>8.181818181818182</v>
      </c>
      <c r="H56" s="32">
        <f t="shared" si="2"/>
        <v>8.181818181818182</v>
      </c>
      <c r="I56" s="22">
        <v>12</v>
      </c>
    </row>
    <row r="57" spans="1:9" s="1" customFormat="1" ht="12.75">
      <c r="A57" s="22">
        <v>3</v>
      </c>
      <c r="B57" s="22">
        <v>14</v>
      </c>
      <c r="C57" s="22" t="s">
        <v>140</v>
      </c>
      <c r="D57" s="22">
        <v>1998</v>
      </c>
      <c r="E57" s="22" t="s">
        <v>45</v>
      </c>
      <c r="F57" s="32">
        <v>0</v>
      </c>
      <c r="G57" s="32">
        <f>'Results-ABSOLUTE-Ventspils'!L54</f>
        <v>5.1982378854625555</v>
      </c>
      <c r="H57" s="32">
        <f t="shared" si="2"/>
        <v>5.1982378854625555</v>
      </c>
      <c r="I57" s="22">
        <v>17</v>
      </c>
    </row>
    <row r="58" spans="1:9" s="1" customFormat="1" ht="12.75">
      <c r="A58" s="22">
        <v>3</v>
      </c>
      <c r="B58" s="22">
        <v>15</v>
      </c>
      <c r="C58" s="22" t="s">
        <v>141</v>
      </c>
      <c r="D58" s="22">
        <v>1995</v>
      </c>
      <c r="E58" s="22" t="s">
        <v>45</v>
      </c>
      <c r="F58" s="32">
        <v>0</v>
      </c>
      <c r="G58" s="32">
        <f>'Results-ABSOLUTE-Ventspils'!L55</f>
        <v>2.769230769230769</v>
      </c>
      <c r="H58" s="32">
        <f t="shared" si="2"/>
        <v>2.769230769230769</v>
      </c>
      <c r="I58" s="22">
        <v>26</v>
      </c>
    </row>
    <row r="59" spans="1:9" s="1" customFormat="1" ht="12.75">
      <c r="A59" s="22">
        <v>3</v>
      </c>
      <c r="B59" s="22">
        <v>16</v>
      </c>
      <c r="C59" s="22" t="s">
        <v>44</v>
      </c>
      <c r="D59" s="22">
        <v>1995</v>
      </c>
      <c r="E59" s="22" t="s">
        <v>45</v>
      </c>
      <c r="F59" s="32">
        <f>'Results-ABSOLUTE-Tampere'!L35</f>
        <v>11.236979166666668</v>
      </c>
      <c r="G59" s="32">
        <f>'Results-ABSOLUTE-Ventspils'!L56</f>
        <v>11.599479843953185</v>
      </c>
      <c r="H59" s="32">
        <f t="shared" si="2"/>
        <v>22.836459010619855</v>
      </c>
      <c r="I59" s="34">
        <v>2</v>
      </c>
    </row>
    <row r="60" spans="1:9" s="1" customFormat="1" ht="12.75">
      <c r="A60" s="22">
        <v>3</v>
      </c>
      <c r="B60" s="22">
        <v>17</v>
      </c>
      <c r="C60" s="22" t="s">
        <v>47</v>
      </c>
      <c r="D60" s="22">
        <v>1997</v>
      </c>
      <c r="E60" s="22" t="s">
        <v>41</v>
      </c>
      <c r="F60" s="32">
        <f>'Results-ABSOLUTE-Tampere'!L37</f>
        <v>10.012787723785166</v>
      </c>
      <c r="G60" s="32">
        <f>'Results-ABSOLUTE-Ventspils'!L57</f>
        <v>10.499359795134444</v>
      </c>
      <c r="H60" s="32">
        <f t="shared" si="2"/>
        <v>20.512147518919612</v>
      </c>
      <c r="I60" s="34">
        <v>3</v>
      </c>
    </row>
    <row r="61" spans="1:9" s="1" customFormat="1" ht="12.75">
      <c r="A61" s="22">
        <v>3</v>
      </c>
      <c r="B61" s="22">
        <v>18</v>
      </c>
      <c r="C61" s="22" t="s">
        <v>142</v>
      </c>
      <c r="D61" s="22">
        <v>1994</v>
      </c>
      <c r="E61" s="22" t="s">
        <v>45</v>
      </c>
      <c r="F61" s="32">
        <v>0</v>
      </c>
      <c r="G61" s="32">
        <f>'Results-ABSOLUTE-Ventspils'!L58</f>
        <v>3.094660194174757</v>
      </c>
      <c r="H61" s="32">
        <f t="shared" si="2"/>
        <v>3.094660194174757</v>
      </c>
      <c r="I61" s="22">
        <v>25</v>
      </c>
    </row>
    <row r="62" spans="1:9" s="1" customFormat="1" ht="12.75">
      <c r="A62" s="22">
        <v>3</v>
      </c>
      <c r="B62" s="22">
        <v>19</v>
      </c>
      <c r="C62" s="22" t="s">
        <v>68</v>
      </c>
      <c r="D62" s="22">
        <v>1995</v>
      </c>
      <c r="E62" s="22" t="s">
        <v>45</v>
      </c>
      <c r="F62" s="32">
        <f>'Results-ABSOLUTE-Tampere'!L38</f>
        <v>7.578027465667915</v>
      </c>
      <c r="G62" s="32">
        <f>'Results-ABSOLUTE-Ventspils'!L59</f>
        <v>6.698002350176264</v>
      </c>
      <c r="H62" s="32">
        <f t="shared" si="2"/>
        <v>14.27602981584418</v>
      </c>
      <c r="I62" s="22">
        <v>6</v>
      </c>
    </row>
    <row r="63" spans="1:9" s="1" customFormat="1" ht="12.75">
      <c r="A63" s="22">
        <v>3</v>
      </c>
      <c r="B63" s="22">
        <v>20</v>
      </c>
      <c r="C63" s="22" t="s">
        <v>69</v>
      </c>
      <c r="D63" s="22">
        <v>1995</v>
      </c>
      <c r="E63" s="22" t="s">
        <v>45</v>
      </c>
      <c r="F63" s="32">
        <v>0</v>
      </c>
      <c r="G63" s="32">
        <f>'Results-ABSOLUTE-Ventspils'!L60</f>
        <v>6.821052631578947</v>
      </c>
      <c r="H63" s="32">
        <f t="shared" si="2"/>
        <v>6.821052631578947</v>
      </c>
      <c r="I63" s="22">
        <v>15</v>
      </c>
    </row>
    <row r="64" spans="1:9" s="1" customFormat="1" ht="12.75">
      <c r="A64" s="22">
        <v>3</v>
      </c>
      <c r="B64" s="22">
        <v>21</v>
      </c>
      <c r="C64" s="22" t="s">
        <v>46</v>
      </c>
      <c r="D64" s="22">
        <v>1995</v>
      </c>
      <c r="E64" s="22" t="s">
        <v>41</v>
      </c>
      <c r="F64" s="32">
        <f>'Results-ABSOLUTE-Tampere'!L36</f>
        <v>6.017925736235596</v>
      </c>
      <c r="G64" s="32">
        <f>'Results-ABSOLUTE-Ventspils'!L61</f>
        <v>6.902536715620827</v>
      </c>
      <c r="H64" s="32">
        <f t="shared" si="2"/>
        <v>12.920462451856423</v>
      </c>
      <c r="I64" s="22">
        <v>8</v>
      </c>
    </row>
    <row r="65" spans="1:9" s="1" customFormat="1" ht="12.75">
      <c r="A65" s="22">
        <v>3</v>
      </c>
      <c r="B65" s="22">
        <v>22</v>
      </c>
      <c r="C65" s="22" t="s">
        <v>43</v>
      </c>
      <c r="D65" s="22">
        <v>1995</v>
      </c>
      <c r="E65" s="22" t="s">
        <v>41</v>
      </c>
      <c r="F65" s="32">
        <f>'Results-ABSOLUTE-Tampere'!L34</f>
        <v>6.870925684485006</v>
      </c>
      <c r="G65" s="32">
        <f>'Results-ABSOLUTE-Ventspils'!L62</f>
        <v>6.921119592875319</v>
      </c>
      <c r="H65" s="32">
        <f t="shared" si="2"/>
        <v>13.792045277360325</v>
      </c>
      <c r="I65" s="22">
        <v>7</v>
      </c>
    </row>
    <row r="66" spans="1:9" s="1" customFormat="1" ht="12.75">
      <c r="A66" s="22">
        <v>3</v>
      </c>
      <c r="B66" s="22">
        <v>23</v>
      </c>
      <c r="C66" s="4" t="s">
        <v>40</v>
      </c>
      <c r="D66" s="4">
        <v>1998</v>
      </c>
      <c r="E66" s="4" t="s">
        <v>41</v>
      </c>
      <c r="F66" s="32">
        <f>'Results-ABSOLUTE-Tampere'!L28</f>
        <v>3.780718336483932</v>
      </c>
      <c r="G66" s="32">
        <v>0</v>
      </c>
      <c r="H66" s="32">
        <f t="shared" si="2"/>
        <v>3.780718336483932</v>
      </c>
      <c r="I66" s="22">
        <v>21</v>
      </c>
    </row>
    <row r="67" spans="1:9" s="1" customFormat="1" ht="12.75">
      <c r="A67" s="22">
        <v>3</v>
      </c>
      <c r="B67" s="22">
        <v>24</v>
      </c>
      <c r="C67" s="4" t="s">
        <v>65</v>
      </c>
      <c r="D67" s="4">
        <v>1994</v>
      </c>
      <c r="E67" s="4" t="s">
        <v>45</v>
      </c>
      <c r="F67" s="32">
        <f>'Results-ABSOLUTE-Tampere'!L29</f>
        <v>4.584905660377359</v>
      </c>
      <c r="G67" s="32">
        <v>0</v>
      </c>
      <c r="H67" s="32">
        <f t="shared" si="2"/>
        <v>4.584905660377359</v>
      </c>
      <c r="I67" s="22">
        <v>18</v>
      </c>
    </row>
    <row r="68" spans="1:9" s="1" customFormat="1" ht="12.75">
      <c r="A68" s="22">
        <v>3</v>
      </c>
      <c r="B68" s="22">
        <v>25</v>
      </c>
      <c r="C68" s="4" t="s">
        <v>64</v>
      </c>
      <c r="D68" s="4">
        <v>1995</v>
      </c>
      <c r="E68" s="4" t="s">
        <v>41</v>
      </c>
      <c r="F68" s="32">
        <f>'Results-ABSOLUTE-Tampere'!L32</f>
        <v>5.984496124031008</v>
      </c>
      <c r="G68" s="32">
        <v>0</v>
      </c>
      <c r="H68" s="32">
        <f t="shared" si="2"/>
        <v>5.984496124031008</v>
      </c>
      <c r="I68" s="22">
        <v>16</v>
      </c>
    </row>
    <row r="69" spans="1:9" s="1" customFormat="1" ht="12.75">
      <c r="A69" s="22">
        <v>3</v>
      </c>
      <c r="B69" s="22">
        <v>26</v>
      </c>
      <c r="C69" s="4" t="s">
        <v>48</v>
      </c>
      <c r="D69" s="4">
        <v>1996</v>
      </c>
      <c r="E69" s="4" t="s">
        <v>41</v>
      </c>
      <c r="F69" s="32">
        <f>'Results-ABSOLUTE-Tampere'!L39</f>
        <v>4.30622009569378</v>
      </c>
      <c r="G69" s="32">
        <v>0</v>
      </c>
      <c r="H69" s="32">
        <f t="shared" si="2"/>
        <v>4.30622009569378</v>
      </c>
      <c r="I69" s="22">
        <v>19</v>
      </c>
    </row>
    <row r="70" spans="1:9" s="1" customFormat="1" ht="12.75">
      <c r="A70" s="22">
        <v>3</v>
      </c>
      <c r="B70" s="22">
        <v>27</v>
      </c>
      <c r="C70" s="4" t="s">
        <v>87</v>
      </c>
      <c r="D70" s="4">
        <v>1994</v>
      </c>
      <c r="E70" s="4" t="s">
        <v>45</v>
      </c>
      <c r="F70" s="32">
        <f>'Results-ABSOLUTE-Tampere'!L40</f>
        <v>3.1349628055260363</v>
      </c>
      <c r="G70" s="32">
        <v>0</v>
      </c>
      <c r="H70" s="32">
        <f t="shared" si="2"/>
        <v>3.1349628055260363</v>
      </c>
      <c r="I70" s="22">
        <v>24</v>
      </c>
    </row>
    <row r="71" spans="1:9" s="1" customFormat="1" ht="12.75">
      <c r="A71" s="25"/>
      <c r="B71" s="25"/>
      <c r="C71" s="25"/>
      <c r="D71" s="25"/>
      <c r="E71" s="25"/>
      <c r="F71" s="25"/>
      <c r="G71" s="25"/>
      <c r="H71" s="25"/>
      <c r="I71" s="25"/>
    </row>
    <row r="72" spans="1:9" s="9" customFormat="1" ht="18.75" customHeight="1">
      <c r="A72" s="35" t="s">
        <v>25</v>
      </c>
      <c r="B72" s="35"/>
      <c r="C72" s="35"/>
      <c r="D72" s="35"/>
      <c r="E72" s="35"/>
      <c r="F72" s="35"/>
      <c r="G72" s="35"/>
      <c r="H72" s="35"/>
      <c r="I72" s="35"/>
    </row>
    <row r="73" spans="1:9" s="9" customFormat="1" ht="12.75" hidden="1">
      <c r="A73" s="27"/>
      <c r="B73" s="27"/>
      <c r="C73" s="27"/>
      <c r="D73" s="27"/>
      <c r="E73" s="27"/>
      <c r="F73" s="27"/>
      <c r="G73" s="27"/>
      <c r="H73" s="27"/>
      <c r="I73" s="27"/>
    </row>
    <row r="74" spans="1:9" s="3" customFormat="1" ht="13.5" thickBot="1">
      <c r="A74" s="27"/>
      <c r="B74" s="27"/>
      <c r="C74" s="27"/>
      <c r="D74" s="27"/>
      <c r="E74" s="27"/>
      <c r="F74" s="27"/>
      <c r="G74" s="27"/>
      <c r="H74" s="27"/>
      <c r="I74" s="27"/>
    </row>
    <row r="75" spans="1:9" s="1" customFormat="1" ht="30.75" thickBot="1">
      <c r="A75" s="28" t="s">
        <v>4</v>
      </c>
      <c r="B75" s="28" t="s">
        <v>5</v>
      </c>
      <c r="C75" s="28" t="s">
        <v>6</v>
      </c>
      <c r="D75" s="28" t="s">
        <v>7</v>
      </c>
      <c r="E75" s="28" t="s">
        <v>8</v>
      </c>
      <c r="F75" s="11" t="s">
        <v>218</v>
      </c>
      <c r="G75" s="11" t="s">
        <v>219</v>
      </c>
      <c r="H75" s="11" t="s">
        <v>220</v>
      </c>
      <c r="I75" s="11" t="s">
        <v>11</v>
      </c>
    </row>
    <row r="76" spans="1:9" s="1" customFormat="1" ht="12.75">
      <c r="A76" s="22">
        <v>4</v>
      </c>
      <c r="B76" s="22">
        <v>1</v>
      </c>
      <c r="C76" s="22" t="s">
        <v>146</v>
      </c>
      <c r="D76" s="22">
        <v>1973</v>
      </c>
      <c r="E76" s="22" t="s">
        <v>114</v>
      </c>
      <c r="F76" s="32">
        <v>0</v>
      </c>
      <c r="G76" s="32">
        <f>'Results-ABSOLUTE-Ventspils'!L68</f>
        <v>3.0573248407643314</v>
      </c>
      <c r="H76" s="32">
        <f>F76+G76</f>
        <v>3.0573248407643314</v>
      </c>
      <c r="I76" s="22">
        <v>19</v>
      </c>
    </row>
    <row r="77" spans="1:9" s="1" customFormat="1" ht="12.75">
      <c r="A77" s="22">
        <v>4</v>
      </c>
      <c r="B77" s="22">
        <v>2</v>
      </c>
      <c r="C77" s="22" t="s">
        <v>133</v>
      </c>
      <c r="D77" s="22">
        <v>1994</v>
      </c>
      <c r="E77" s="22" t="s">
        <v>45</v>
      </c>
      <c r="F77" s="32">
        <v>0</v>
      </c>
      <c r="G77" s="32">
        <f>'Results-ABSOLUTE-Ventspils'!L69</f>
        <v>3.4079173838209984</v>
      </c>
      <c r="H77" s="32">
        <f>F77+G77</f>
        <v>3.4079173838209984</v>
      </c>
      <c r="I77" s="22">
        <v>15</v>
      </c>
    </row>
    <row r="78" spans="1:9" s="1" customFormat="1" ht="12.75">
      <c r="A78" s="22">
        <v>4</v>
      </c>
      <c r="B78" s="22">
        <v>3</v>
      </c>
      <c r="C78" s="22" t="s">
        <v>128</v>
      </c>
      <c r="D78" s="22">
        <v>1994</v>
      </c>
      <c r="E78" s="22" t="s">
        <v>45</v>
      </c>
      <c r="F78" s="32">
        <v>0</v>
      </c>
      <c r="G78" s="32">
        <f>'Results-ABSOLUTE-Ventspils'!L70</f>
        <v>1.8214285714285714</v>
      </c>
      <c r="H78" s="32">
        <f>F78+G78</f>
        <v>1.8214285714285714</v>
      </c>
      <c r="I78" s="22">
        <v>35</v>
      </c>
    </row>
    <row r="79" spans="1:9" s="1" customFormat="1" ht="12.75">
      <c r="A79" s="22">
        <v>4</v>
      </c>
      <c r="B79" s="22">
        <v>4</v>
      </c>
      <c r="C79" s="22" t="s">
        <v>147</v>
      </c>
      <c r="D79" s="22">
        <v>1986</v>
      </c>
      <c r="E79" s="22" t="s">
        <v>45</v>
      </c>
      <c r="F79" s="32">
        <v>0</v>
      </c>
      <c r="G79" s="32">
        <f>'Results-ABSOLUTE-Ventspils'!L71</f>
        <v>2.471169686985173</v>
      </c>
      <c r="H79" s="32">
        <f aca="true" t="shared" si="3" ref="H79:H118">F79+G79</f>
        <v>2.471169686985173</v>
      </c>
      <c r="I79" s="22">
        <v>25</v>
      </c>
    </row>
    <row r="80" spans="1:9" s="1" customFormat="1" ht="12.75">
      <c r="A80" s="22">
        <v>4</v>
      </c>
      <c r="B80" s="22">
        <v>5</v>
      </c>
      <c r="C80" s="22" t="s">
        <v>50</v>
      </c>
      <c r="D80" s="22">
        <v>1995</v>
      </c>
      <c r="E80" s="22" t="s">
        <v>41</v>
      </c>
      <c r="F80" s="32">
        <f>'Results-ABSOLUTE-Tampere'!L46</f>
        <v>7.131901840490798</v>
      </c>
      <c r="G80" s="32">
        <f>'Results-ABSOLUTE-Ventspils'!L72</f>
        <v>8.869701726844584</v>
      </c>
      <c r="H80" s="32">
        <f t="shared" si="3"/>
        <v>16.00160356733538</v>
      </c>
      <c r="I80" s="34">
        <v>1</v>
      </c>
    </row>
    <row r="81" spans="1:9" s="1" customFormat="1" ht="12.75">
      <c r="A81" s="22">
        <v>4</v>
      </c>
      <c r="B81" s="22">
        <v>6</v>
      </c>
      <c r="C81" s="22" t="s">
        <v>137</v>
      </c>
      <c r="D81" s="22">
        <v>1995</v>
      </c>
      <c r="E81" s="22" t="s">
        <v>45</v>
      </c>
      <c r="F81" s="32">
        <v>0</v>
      </c>
      <c r="G81" s="32">
        <f>'Results-ABSOLUTE-Ventspils'!L73</f>
        <v>4.890282131661443</v>
      </c>
      <c r="H81" s="32">
        <f t="shared" si="3"/>
        <v>4.890282131661443</v>
      </c>
      <c r="I81" s="22">
        <v>8</v>
      </c>
    </row>
    <row r="82" spans="1:9" s="1" customFormat="1" ht="12.75">
      <c r="A82" s="22">
        <v>4</v>
      </c>
      <c r="B82" s="22">
        <v>7</v>
      </c>
      <c r="C82" s="22" t="s">
        <v>148</v>
      </c>
      <c r="D82" s="22">
        <v>1992</v>
      </c>
      <c r="E82" s="22" t="s">
        <v>45</v>
      </c>
      <c r="F82" s="32">
        <v>0</v>
      </c>
      <c r="G82" s="32">
        <f>'Results-ABSOLUTE-Ventspils'!L74</f>
        <v>7.537313432835821</v>
      </c>
      <c r="H82" s="32">
        <f t="shared" si="3"/>
        <v>7.537313432835821</v>
      </c>
      <c r="I82" s="22">
        <v>4</v>
      </c>
    </row>
    <row r="83" spans="1:9" s="1" customFormat="1" ht="12.75">
      <c r="A83" s="22">
        <v>4</v>
      </c>
      <c r="B83" s="22">
        <v>8</v>
      </c>
      <c r="C83" s="22" t="s">
        <v>149</v>
      </c>
      <c r="D83" s="22">
        <v>1992</v>
      </c>
      <c r="E83" s="22" t="s">
        <v>45</v>
      </c>
      <c r="F83" s="32">
        <v>0</v>
      </c>
      <c r="G83" s="32">
        <f>'Results-ABSOLUTE-Ventspils'!L75</f>
        <v>2.430044182621502</v>
      </c>
      <c r="H83" s="32">
        <f t="shared" si="3"/>
        <v>2.430044182621502</v>
      </c>
      <c r="I83" s="22">
        <v>26</v>
      </c>
    </row>
    <row r="84" spans="1:9" s="1" customFormat="1" ht="12.75">
      <c r="A84" s="22">
        <v>4</v>
      </c>
      <c r="B84" s="22">
        <v>9</v>
      </c>
      <c r="C84" s="22" t="s">
        <v>151</v>
      </c>
      <c r="D84" s="22">
        <v>1963</v>
      </c>
      <c r="E84" s="22" t="s">
        <v>45</v>
      </c>
      <c r="F84" s="32">
        <v>0</v>
      </c>
      <c r="G84" s="32">
        <f>'Results-ABSOLUTE-Ventspils'!L76</f>
        <v>5.757997218358831</v>
      </c>
      <c r="H84" s="32">
        <f t="shared" si="3"/>
        <v>5.757997218358831</v>
      </c>
      <c r="I84" s="22">
        <v>6</v>
      </c>
    </row>
    <row r="85" spans="1:9" s="1" customFormat="1" ht="12.75">
      <c r="A85" s="22">
        <v>4</v>
      </c>
      <c r="B85" s="22">
        <v>10</v>
      </c>
      <c r="C85" s="22" t="s">
        <v>152</v>
      </c>
      <c r="D85" s="22">
        <v>1986</v>
      </c>
      <c r="E85" s="22" t="s">
        <v>45</v>
      </c>
      <c r="F85" s="32">
        <v>0</v>
      </c>
      <c r="G85" s="32">
        <f>'Results-ABSOLUTE-Ventspils'!L77</f>
        <v>2.0547945205479454</v>
      </c>
      <c r="H85" s="32">
        <f t="shared" si="3"/>
        <v>2.0547945205479454</v>
      </c>
      <c r="I85" s="22">
        <v>32</v>
      </c>
    </row>
    <row r="86" spans="1:9" s="1" customFormat="1" ht="12.75">
      <c r="A86" s="22">
        <v>4</v>
      </c>
      <c r="B86" s="22">
        <v>11</v>
      </c>
      <c r="C86" s="22" t="s">
        <v>155</v>
      </c>
      <c r="D86" s="22">
        <v>1989</v>
      </c>
      <c r="E86" s="22" t="s">
        <v>45</v>
      </c>
      <c r="F86" s="32">
        <v>0</v>
      </c>
      <c r="G86" s="32">
        <f>'Results-ABSOLUTE-Ventspils'!L78</f>
        <v>3.269230769230769</v>
      </c>
      <c r="H86" s="32">
        <f t="shared" si="3"/>
        <v>3.269230769230769</v>
      </c>
      <c r="I86" s="22">
        <v>16</v>
      </c>
    </row>
    <row r="87" spans="1:9" s="1" customFormat="1" ht="12.75">
      <c r="A87" s="22">
        <v>4</v>
      </c>
      <c r="B87" s="22">
        <v>12</v>
      </c>
      <c r="C87" s="22" t="s">
        <v>156</v>
      </c>
      <c r="D87" s="22">
        <v>1969</v>
      </c>
      <c r="E87" s="22" t="s">
        <v>41</v>
      </c>
      <c r="F87" s="32">
        <v>0</v>
      </c>
      <c r="G87" s="32">
        <f>'Results-ABSOLUTE-Ventspils'!L79</f>
        <v>9.46164199192463</v>
      </c>
      <c r="H87" s="32">
        <f t="shared" si="3"/>
        <v>9.46164199192463</v>
      </c>
      <c r="I87" s="34">
        <v>2</v>
      </c>
    </row>
    <row r="88" spans="1:9" s="1" customFormat="1" ht="12.75">
      <c r="A88" s="22">
        <v>4</v>
      </c>
      <c r="B88" s="22">
        <v>13</v>
      </c>
      <c r="C88" s="22" t="s">
        <v>157</v>
      </c>
      <c r="D88" s="22">
        <v>1985</v>
      </c>
      <c r="E88" s="22" t="s">
        <v>45</v>
      </c>
      <c r="F88" s="32">
        <v>0</v>
      </c>
      <c r="G88" s="32">
        <f>'Results-ABSOLUTE-Ventspils'!L80</f>
        <v>3.5475578406169666</v>
      </c>
      <c r="H88" s="32">
        <f t="shared" si="3"/>
        <v>3.5475578406169666</v>
      </c>
      <c r="I88" s="22">
        <v>14</v>
      </c>
    </row>
    <row r="89" spans="1:9" s="1" customFormat="1" ht="12.75">
      <c r="A89" s="22">
        <v>4</v>
      </c>
      <c r="B89" s="22">
        <v>14</v>
      </c>
      <c r="C89" s="22" t="s">
        <v>158</v>
      </c>
      <c r="D89" s="22">
        <v>1982</v>
      </c>
      <c r="E89" s="22" t="s">
        <v>45</v>
      </c>
      <c r="F89" s="32">
        <v>0</v>
      </c>
      <c r="G89" s="32">
        <f>'Results-ABSOLUTE-Ventspils'!L81</f>
        <v>1.1703511053315994</v>
      </c>
      <c r="H89" s="32">
        <f t="shared" si="3"/>
        <v>1.1703511053315994</v>
      </c>
      <c r="I89" s="22">
        <v>39</v>
      </c>
    </row>
    <row r="90" spans="1:9" s="1" customFormat="1" ht="12.75">
      <c r="A90" s="22">
        <v>4</v>
      </c>
      <c r="B90" s="22">
        <v>15</v>
      </c>
      <c r="C90" s="22" t="s">
        <v>160</v>
      </c>
      <c r="D90" s="22">
        <v>1973</v>
      </c>
      <c r="E90" s="22" t="s">
        <v>161</v>
      </c>
      <c r="F90" s="32">
        <v>0</v>
      </c>
      <c r="G90" s="32">
        <f>'Results-ABSOLUTE-Ventspils'!L82</f>
        <v>2.3636363636363638</v>
      </c>
      <c r="H90" s="32">
        <f t="shared" si="3"/>
        <v>2.3636363636363638</v>
      </c>
      <c r="I90" s="22">
        <v>29</v>
      </c>
    </row>
    <row r="91" spans="1:9" s="1" customFormat="1" ht="12.75">
      <c r="A91" s="22">
        <v>4</v>
      </c>
      <c r="B91" s="22">
        <v>16</v>
      </c>
      <c r="C91" s="22" t="s">
        <v>143</v>
      </c>
      <c r="D91" s="22">
        <v>1996</v>
      </c>
      <c r="E91" s="22" t="s">
        <v>45</v>
      </c>
      <c r="F91" s="32">
        <v>0</v>
      </c>
      <c r="G91" s="32">
        <f>'Results-ABSOLUTE-Ventspils'!L83</f>
        <v>7.548076923076923</v>
      </c>
      <c r="H91" s="32">
        <f t="shared" si="3"/>
        <v>7.548076923076923</v>
      </c>
      <c r="I91" s="34">
        <v>3</v>
      </c>
    </row>
    <row r="92" spans="1:9" s="1" customFormat="1" ht="12.75">
      <c r="A92" s="22">
        <v>4</v>
      </c>
      <c r="B92" s="22">
        <v>17</v>
      </c>
      <c r="C92" s="22" t="s">
        <v>162</v>
      </c>
      <c r="D92" s="22">
        <v>1992</v>
      </c>
      <c r="E92" s="22" t="s">
        <v>45</v>
      </c>
      <c r="F92" s="32">
        <v>0</v>
      </c>
      <c r="G92" s="32">
        <f>'Results-ABSOLUTE-Ventspils'!L84</f>
        <v>4.625445897740786</v>
      </c>
      <c r="H92" s="32">
        <f t="shared" si="3"/>
        <v>4.625445897740786</v>
      </c>
      <c r="I92" s="22">
        <v>9</v>
      </c>
    </row>
    <row r="93" spans="1:9" s="1" customFormat="1" ht="12.75">
      <c r="A93" s="22">
        <v>4</v>
      </c>
      <c r="B93" s="22">
        <v>18</v>
      </c>
      <c r="C93" s="22" t="s">
        <v>163</v>
      </c>
      <c r="D93" s="22">
        <v>1958</v>
      </c>
      <c r="E93" s="22" t="s">
        <v>41</v>
      </c>
      <c r="F93" s="32">
        <v>0</v>
      </c>
      <c r="G93" s="32">
        <f>'Results-ABSOLUTE-Ventspils'!L85</f>
        <v>2.8875</v>
      </c>
      <c r="H93" s="32">
        <f t="shared" si="3"/>
        <v>2.8875</v>
      </c>
      <c r="I93" s="22">
        <v>23</v>
      </c>
    </row>
    <row r="94" spans="1:9" s="1" customFormat="1" ht="12.75">
      <c r="A94" s="22">
        <v>4</v>
      </c>
      <c r="B94" s="22">
        <v>19</v>
      </c>
      <c r="C94" s="22" t="s">
        <v>144</v>
      </c>
      <c r="D94" s="22">
        <v>1995</v>
      </c>
      <c r="E94" s="22" t="s">
        <v>45</v>
      </c>
      <c r="F94" s="32">
        <v>0</v>
      </c>
      <c r="G94" s="32">
        <f>'Results-ABSOLUTE-Ventspils'!L86</f>
        <v>1.6287878787878787</v>
      </c>
      <c r="H94" s="32">
        <f t="shared" si="3"/>
        <v>1.6287878787878787</v>
      </c>
      <c r="I94" s="22">
        <v>36</v>
      </c>
    </row>
    <row r="95" spans="1:9" s="1" customFormat="1" ht="12.75">
      <c r="A95" s="22">
        <v>4</v>
      </c>
      <c r="B95" s="22">
        <v>20</v>
      </c>
      <c r="C95" s="22" t="s">
        <v>164</v>
      </c>
      <c r="D95" s="22">
        <v>1989</v>
      </c>
      <c r="E95" s="22" t="s">
        <v>45</v>
      </c>
      <c r="F95" s="32">
        <v>0</v>
      </c>
      <c r="G95" s="32">
        <f>'Results-ABSOLUTE-Ventspils'!L87</f>
        <v>2.1</v>
      </c>
      <c r="H95" s="32">
        <f t="shared" si="3"/>
        <v>2.1</v>
      </c>
      <c r="I95" s="22">
        <v>31</v>
      </c>
    </row>
    <row r="96" spans="1:9" s="1" customFormat="1" ht="12.75">
      <c r="A96" s="22">
        <v>4</v>
      </c>
      <c r="B96" s="22">
        <v>21</v>
      </c>
      <c r="C96" s="22" t="s">
        <v>166</v>
      </c>
      <c r="D96" s="22">
        <v>1971</v>
      </c>
      <c r="E96" s="22" t="s">
        <v>127</v>
      </c>
      <c r="F96" s="32">
        <v>0</v>
      </c>
      <c r="G96" s="32">
        <f>'Results-ABSOLUTE-Ventspils'!L88</f>
        <v>2.809472551130247</v>
      </c>
      <c r="H96" s="32">
        <f t="shared" si="3"/>
        <v>2.809472551130247</v>
      </c>
      <c r="I96" s="22">
        <v>24</v>
      </c>
    </row>
    <row r="97" spans="1:9" s="1" customFormat="1" ht="12.75">
      <c r="A97" s="22">
        <v>4</v>
      </c>
      <c r="B97" s="22">
        <v>22</v>
      </c>
      <c r="C97" s="22" t="s">
        <v>167</v>
      </c>
      <c r="D97" s="22">
        <v>1967</v>
      </c>
      <c r="E97" s="22" t="s">
        <v>114</v>
      </c>
      <c r="F97" s="32">
        <v>0</v>
      </c>
      <c r="G97" s="32">
        <f>'Results-ABSOLUTE-Ventspils'!L89</f>
        <v>2.966292134831461</v>
      </c>
      <c r="H97" s="32">
        <f t="shared" si="3"/>
        <v>2.966292134831461</v>
      </c>
      <c r="I97" s="22">
        <v>21</v>
      </c>
    </row>
    <row r="98" spans="1:9" s="1" customFormat="1" ht="12.75">
      <c r="A98" s="22">
        <v>4</v>
      </c>
      <c r="B98" s="22">
        <v>23</v>
      </c>
      <c r="C98" s="22" t="s">
        <v>168</v>
      </c>
      <c r="D98" s="22">
        <v>1970</v>
      </c>
      <c r="E98" s="22" t="s">
        <v>161</v>
      </c>
      <c r="F98" s="32">
        <v>0</v>
      </c>
      <c r="G98" s="32">
        <f>'Results-ABSOLUTE-Ventspils'!L90</f>
        <v>1.94888178913738</v>
      </c>
      <c r="H98" s="32">
        <f t="shared" si="3"/>
        <v>1.94888178913738</v>
      </c>
      <c r="I98" s="22">
        <v>33</v>
      </c>
    </row>
    <row r="99" spans="1:9" s="1" customFormat="1" ht="12.75">
      <c r="A99" s="22">
        <v>4</v>
      </c>
      <c r="B99" s="22">
        <v>24</v>
      </c>
      <c r="C99" s="22" t="s">
        <v>169</v>
      </c>
      <c r="D99" s="22">
        <v>1992</v>
      </c>
      <c r="E99" s="22" t="s">
        <v>45</v>
      </c>
      <c r="F99" s="32">
        <v>0</v>
      </c>
      <c r="G99" s="32">
        <f>'Results-ABSOLUTE-Ventspils'!L91</f>
        <v>0.6774193548387096</v>
      </c>
      <c r="H99" s="32">
        <f t="shared" si="3"/>
        <v>0.6774193548387096</v>
      </c>
      <c r="I99" s="22">
        <v>43</v>
      </c>
    </row>
    <row r="100" spans="1:9" s="1" customFormat="1" ht="12.75">
      <c r="A100" s="22">
        <v>4</v>
      </c>
      <c r="B100" s="22">
        <v>25</v>
      </c>
      <c r="C100" s="22" t="s">
        <v>170</v>
      </c>
      <c r="D100" s="22">
        <v>1993</v>
      </c>
      <c r="E100" s="22" t="s">
        <v>45</v>
      </c>
      <c r="F100" s="32">
        <v>0</v>
      </c>
      <c r="G100" s="32">
        <f>'Results-ABSOLUTE-Ventspils'!L92</f>
        <v>6.092572658772873</v>
      </c>
      <c r="H100" s="32">
        <f t="shared" si="3"/>
        <v>6.092572658772873</v>
      </c>
      <c r="I100" s="22">
        <v>5</v>
      </c>
    </row>
    <row r="101" spans="1:9" s="1" customFormat="1" ht="12.75">
      <c r="A101" s="22">
        <v>4</v>
      </c>
      <c r="B101" s="22">
        <v>26</v>
      </c>
      <c r="C101" s="22" t="s">
        <v>171</v>
      </c>
      <c r="D101" s="22">
        <v>1961</v>
      </c>
      <c r="E101" s="22" t="s">
        <v>45</v>
      </c>
      <c r="F101" s="32">
        <v>0</v>
      </c>
      <c r="G101" s="32">
        <f>'Results-ABSOLUTE-Ventspils'!L93</f>
        <v>2.3971797884841366</v>
      </c>
      <c r="H101" s="32">
        <f t="shared" si="3"/>
        <v>2.3971797884841366</v>
      </c>
      <c r="I101" s="22">
        <v>28</v>
      </c>
    </row>
    <row r="102" spans="1:9" s="1" customFormat="1" ht="12.75">
      <c r="A102" s="22">
        <v>4</v>
      </c>
      <c r="B102" s="22">
        <v>27</v>
      </c>
      <c r="C102" s="22" t="s">
        <v>172</v>
      </c>
      <c r="D102" s="22">
        <v>1985</v>
      </c>
      <c r="E102" s="22" t="s">
        <v>45</v>
      </c>
      <c r="F102" s="32">
        <v>0</v>
      </c>
      <c r="G102" s="32">
        <f>'Results-ABSOLUTE-Ventspils'!L94</f>
        <v>2.299651567944251</v>
      </c>
      <c r="H102" s="32">
        <f t="shared" si="3"/>
        <v>2.299651567944251</v>
      </c>
      <c r="I102" s="22">
        <v>30</v>
      </c>
    </row>
    <row r="103" spans="1:9" s="1" customFormat="1" ht="12.75">
      <c r="A103" s="22">
        <v>4</v>
      </c>
      <c r="B103" s="22">
        <v>28</v>
      </c>
      <c r="C103" s="22" t="s">
        <v>173</v>
      </c>
      <c r="D103" s="22">
        <v>1979</v>
      </c>
      <c r="E103" s="22" t="s">
        <v>114</v>
      </c>
      <c r="F103" s="32">
        <v>0</v>
      </c>
      <c r="G103" s="32">
        <f>'Results-ABSOLUTE-Ventspils'!L95</f>
        <v>1.2244897959183674</v>
      </c>
      <c r="H103" s="32">
        <f t="shared" si="3"/>
        <v>1.2244897959183674</v>
      </c>
      <c r="I103" s="22">
        <v>38</v>
      </c>
    </row>
    <row r="104" spans="1:9" s="1" customFormat="1" ht="12.75">
      <c r="A104" s="22">
        <v>4</v>
      </c>
      <c r="B104" s="22">
        <v>29</v>
      </c>
      <c r="C104" s="22" t="s">
        <v>174</v>
      </c>
      <c r="D104" s="22">
        <v>1988</v>
      </c>
      <c r="E104" s="22" t="s">
        <v>45</v>
      </c>
      <c r="F104" s="32">
        <v>0</v>
      </c>
      <c r="G104" s="32">
        <f>'Results-ABSOLUTE-Ventspils'!L96</f>
        <v>1.59375</v>
      </c>
      <c r="H104" s="32">
        <f t="shared" si="3"/>
        <v>1.59375</v>
      </c>
      <c r="I104" s="22">
        <v>37</v>
      </c>
    </row>
    <row r="105" spans="1:9" s="1" customFormat="1" ht="12.75">
      <c r="A105" s="22">
        <v>4</v>
      </c>
      <c r="B105" s="22">
        <v>30</v>
      </c>
      <c r="C105" s="22" t="s">
        <v>175</v>
      </c>
      <c r="D105" s="22">
        <v>1992</v>
      </c>
      <c r="E105" s="22" t="s">
        <v>45</v>
      </c>
      <c r="F105" s="32">
        <v>0</v>
      </c>
      <c r="G105" s="32">
        <f>'Results-ABSOLUTE-Ventspils'!L97</f>
        <v>0.9393939393939394</v>
      </c>
      <c r="H105" s="32">
        <f t="shared" si="3"/>
        <v>0.9393939393939394</v>
      </c>
      <c r="I105" s="22">
        <v>41</v>
      </c>
    </row>
    <row r="106" spans="1:9" s="1" customFormat="1" ht="12.75">
      <c r="A106" s="22">
        <v>4</v>
      </c>
      <c r="B106" s="22">
        <v>31</v>
      </c>
      <c r="C106" s="22" t="s">
        <v>176</v>
      </c>
      <c r="D106" s="22">
        <v>1988</v>
      </c>
      <c r="E106" s="22" t="s">
        <v>45</v>
      </c>
      <c r="F106" s="32">
        <v>0</v>
      </c>
      <c r="G106" s="32">
        <f>'Results-ABSOLUTE-Ventspils'!L98</f>
        <v>0.8421052631578947</v>
      </c>
      <c r="H106" s="32">
        <f t="shared" si="3"/>
        <v>0.8421052631578947</v>
      </c>
      <c r="I106" s="22">
        <v>42</v>
      </c>
    </row>
    <row r="107" spans="1:9" s="1" customFormat="1" ht="12.75">
      <c r="A107" s="22">
        <v>4</v>
      </c>
      <c r="B107" s="22">
        <v>32</v>
      </c>
      <c r="C107" s="22" t="s">
        <v>177</v>
      </c>
      <c r="D107" s="22">
        <v>1989</v>
      </c>
      <c r="E107" s="22" t="s">
        <v>45</v>
      </c>
      <c r="F107" s="32">
        <v>0</v>
      </c>
      <c r="G107" s="32">
        <f>'Results-ABSOLUTE-Ventspils'!L99</f>
        <v>1.1406844106463878</v>
      </c>
      <c r="H107" s="32">
        <f t="shared" si="3"/>
        <v>1.1406844106463878</v>
      </c>
      <c r="I107" s="22">
        <v>40</v>
      </c>
    </row>
    <row r="108" spans="1:9" s="1" customFormat="1" ht="12.75">
      <c r="A108" s="22">
        <v>4</v>
      </c>
      <c r="B108" s="22">
        <v>33</v>
      </c>
      <c r="C108" s="22" t="s">
        <v>194</v>
      </c>
      <c r="D108" s="22">
        <v>1993</v>
      </c>
      <c r="E108" s="22" t="s">
        <v>76</v>
      </c>
      <c r="F108" s="32">
        <v>0</v>
      </c>
      <c r="G108" s="32">
        <f>'Results-ABSOLUTE-Ventspils'!L100</f>
        <v>3.6731391585760518</v>
      </c>
      <c r="H108" s="32">
        <f t="shared" si="3"/>
        <v>3.6731391585760518</v>
      </c>
      <c r="I108" s="22">
        <v>10</v>
      </c>
    </row>
    <row r="109" spans="1:9" s="1" customFormat="1" ht="12.75">
      <c r="A109" s="22">
        <v>4</v>
      </c>
      <c r="B109" s="22">
        <v>34</v>
      </c>
      <c r="C109" s="22" t="s">
        <v>195</v>
      </c>
      <c r="D109" s="22">
        <v>1979</v>
      </c>
      <c r="E109" s="22" t="s">
        <v>114</v>
      </c>
      <c r="F109" s="32">
        <v>0</v>
      </c>
      <c r="G109" s="32">
        <f>'Results-ABSOLUTE-Ventspils'!L101</f>
        <v>3.621212121212121</v>
      </c>
      <c r="H109" s="32">
        <f t="shared" si="3"/>
        <v>3.621212121212121</v>
      </c>
      <c r="I109" s="22">
        <v>11</v>
      </c>
    </row>
    <row r="110" spans="1:9" s="1" customFormat="1" ht="12.75">
      <c r="A110" s="22">
        <v>4</v>
      </c>
      <c r="B110" s="22">
        <v>35</v>
      </c>
      <c r="C110" s="22" t="s">
        <v>196</v>
      </c>
      <c r="D110" s="22">
        <v>1991</v>
      </c>
      <c r="E110" s="22" t="s">
        <v>76</v>
      </c>
      <c r="F110" s="32">
        <v>0</v>
      </c>
      <c r="G110" s="32">
        <f>'Results-ABSOLUTE-Ventspils'!L102</f>
        <v>3.076923076923077</v>
      </c>
      <c r="H110" s="32">
        <f t="shared" si="3"/>
        <v>3.076923076923077</v>
      </c>
      <c r="I110" s="22">
        <v>18</v>
      </c>
    </row>
    <row r="111" spans="1:9" s="1" customFormat="1" ht="12.75">
      <c r="A111" s="22">
        <v>4</v>
      </c>
      <c r="B111" s="22">
        <v>36</v>
      </c>
      <c r="C111" s="22" t="s">
        <v>165</v>
      </c>
      <c r="D111" s="22">
        <v>1992</v>
      </c>
      <c r="E111" s="22" t="s">
        <v>45</v>
      </c>
      <c r="F111" s="32">
        <v>0</v>
      </c>
      <c r="G111" s="32">
        <f>'Results-ABSOLUTE-Ventspils'!L103</f>
        <v>3</v>
      </c>
      <c r="H111" s="32">
        <f t="shared" si="3"/>
        <v>3</v>
      </c>
      <c r="I111" s="22">
        <v>20</v>
      </c>
    </row>
    <row r="112" spans="1:9" s="1" customFormat="1" ht="12.75">
      <c r="A112" s="22">
        <v>4</v>
      </c>
      <c r="B112" s="22">
        <v>37</v>
      </c>
      <c r="C112" s="22" t="s">
        <v>197</v>
      </c>
      <c r="D112" s="22">
        <v>1979</v>
      </c>
      <c r="E112" s="22" t="s">
        <v>114</v>
      </c>
      <c r="F112" s="32">
        <v>0</v>
      </c>
      <c r="G112" s="32">
        <f>'Results-ABSOLUTE-Ventspils'!L104</f>
        <v>3.1539424280350437</v>
      </c>
      <c r="H112" s="32">
        <f t="shared" si="3"/>
        <v>3.1539424280350437</v>
      </c>
      <c r="I112" s="22">
        <v>17</v>
      </c>
    </row>
    <row r="113" spans="1:9" s="1" customFormat="1" ht="12.75">
      <c r="A113" s="22">
        <v>4</v>
      </c>
      <c r="B113" s="22">
        <v>38</v>
      </c>
      <c r="C113" s="22" t="s">
        <v>180</v>
      </c>
      <c r="D113" s="22">
        <v>1980</v>
      </c>
      <c r="E113" s="22" t="s">
        <v>112</v>
      </c>
      <c r="F113" s="32">
        <v>0</v>
      </c>
      <c r="G113" s="32">
        <f>'Results-ABSOLUTE-Ventspils'!L105</f>
        <v>4.989010989010989</v>
      </c>
      <c r="H113" s="32">
        <f t="shared" si="3"/>
        <v>4.989010989010989</v>
      </c>
      <c r="I113" s="22">
        <v>7</v>
      </c>
    </row>
    <row r="114" spans="1:9" s="1" customFormat="1" ht="12.75">
      <c r="A114" s="22">
        <v>4</v>
      </c>
      <c r="B114" s="22">
        <v>39</v>
      </c>
      <c r="C114" s="22" t="s">
        <v>198</v>
      </c>
      <c r="D114" s="22">
        <v>1984</v>
      </c>
      <c r="E114" s="22" t="s">
        <v>114</v>
      </c>
      <c r="F114" s="32">
        <v>0</v>
      </c>
      <c r="G114" s="32">
        <f>'Results-ABSOLUTE-Ventspils'!L106</f>
        <v>3.5690968443960824</v>
      </c>
      <c r="H114" s="32">
        <f t="shared" si="3"/>
        <v>3.5690968443960824</v>
      </c>
      <c r="I114" s="22">
        <v>13</v>
      </c>
    </row>
    <row r="115" spans="1:9" s="1" customFormat="1" ht="12.75">
      <c r="A115" s="22">
        <v>4</v>
      </c>
      <c r="B115" s="22">
        <v>40</v>
      </c>
      <c r="C115" s="22" t="s">
        <v>200</v>
      </c>
      <c r="D115" s="22">
        <v>1966</v>
      </c>
      <c r="E115" s="22" t="s">
        <v>114</v>
      </c>
      <c r="F115" s="32">
        <v>0</v>
      </c>
      <c r="G115" s="32">
        <f>'Results-ABSOLUTE-Ventspils'!L107</f>
        <v>2.4053826745164004</v>
      </c>
      <c r="H115" s="32">
        <f t="shared" si="3"/>
        <v>2.4053826745164004</v>
      </c>
      <c r="I115" s="22">
        <v>27</v>
      </c>
    </row>
    <row r="116" spans="1:9" s="1" customFormat="1" ht="12.75">
      <c r="A116" s="22">
        <v>4</v>
      </c>
      <c r="B116" s="22">
        <v>41</v>
      </c>
      <c r="C116" s="4" t="s">
        <v>83</v>
      </c>
      <c r="D116" s="4">
        <v>1987</v>
      </c>
      <c r="E116" s="4" t="s">
        <v>81</v>
      </c>
      <c r="F116" s="32">
        <f>'Results-ABSOLUTE-Tampere'!L47</f>
        <v>3.5773317591499407</v>
      </c>
      <c r="G116" s="32">
        <v>0</v>
      </c>
      <c r="H116" s="32">
        <f t="shared" si="3"/>
        <v>3.5773317591499407</v>
      </c>
      <c r="I116" s="22">
        <v>12</v>
      </c>
    </row>
    <row r="117" spans="1:9" s="1" customFormat="1" ht="12.75">
      <c r="A117" s="22">
        <v>4</v>
      </c>
      <c r="B117" s="22">
        <v>42</v>
      </c>
      <c r="C117" s="4" t="s">
        <v>75</v>
      </c>
      <c r="D117" s="4">
        <v>1962</v>
      </c>
      <c r="E117" s="4" t="s">
        <v>76</v>
      </c>
      <c r="F117" s="32">
        <f>'Results-ABSOLUTE-Tampere'!L48</f>
        <v>1.9375672766415497</v>
      </c>
      <c r="G117" s="32">
        <v>0</v>
      </c>
      <c r="H117" s="32">
        <f t="shared" si="3"/>
        <v>1.9375672766415497</v>
      </c>
      <c r="I117" s="22">
        <v>34</v>
      </c>
    </row>
    <row r="118" spans="1:9" s="1" customFormat="1" ht="12.75">
      <c r="A118" s="22">
        <v>4</v>
      </c>
      <c r="B118" s="22">
        <v>43</v>
      </c>
      <c r="C118" s="4" t="s">
        <v>69</v>
      </c>
      <c r="D118" s="4">
        <v>1995</v>
      </c>
      <c r="E118" s="4" t="s">
        <v>45</v>
      </c>
      <c r="F118" s="32">
        <f>'Results-ABSOLUTE-Tampere'!L49</f>
        <v>2.9345603271983642</v>
      </c>
      <c r="G118" s="32">
        <v>0</v>
      </c>
      <c r="H118" s="32">
        <f t="shared" si="3"/>
        <v>2.9345603271983642</v>
      </c>
      <c r="I118" s="22">
        <v>22</v>
      </c>
    </row>
    <row r="119" spans="1:9" ht="12.7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s="9" customFormat="1" ht="18.75" customHeight="1">
      <c r="A120" s="35" t="s">
        <v>31</v>
      </c>
      <c r="B120" s="37"/>
      <c r="C120" s="37"/>
      <c r="D120" s="37"/>
      <c r="E120" s="37"/>
      <c r="F120" s="37"/>
      <c r="G120" s="37"/>
      <c r="H120" s="37"/>
      <c r="I120" s="37"/>
    </row>
    <row r="121" spans="1:9" s="9" customFormat="1" ht="12.75" hidden="1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s="3" customFormat="1" ht="13.5" thickBot="1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s="1" customFormat="1" ht="30.75" thickBot="1">
      <c r="A123" s="28" t="s">
        <v>4</v>
      </c>
      <c r="B123" s="28" t="s">
        <v>5</v>
      </c>
      <c r="C123" s="28" t="s">
        <v>6</v>
      </c>
      <c r="D123" s="28" t="s">
        <v>7</v>
      </c>
      <c r="E123" s="28" t="s">
        <v>8</v>
      </c>
      <c r="F123" s="11" t="s">
        <v>218</v>
      </c>
      <c r="G123" s="11" t="s">
        <v>219</v>
      </c>
      <c r="H123" s="11" t="s">
        <v>220</v>
      </c>
      <c r="I123" s="11" t="s">
        <v>11</v>
      </c>
    </row>
    <row r="124" spans="1:9" s="1" customFormat="1" ht="12.75">
      <c r="A124" s="22">
        <v>5</v>
      </c>
      <c r="B124" s="22">
        <v>1</v>
      </c>
      <c r="C124" s="22" t="s">
        <v>84</v>
      </c>
      <c r="D124" s="22">
        <v>1987</v>
      </c>
      <c r="E124" s="22" t="s">
        <v>41</v>
      </c>
      <c r="F124" s="32">
        <f>'Results-ABSOLUTE-Tampere'!L55</f>
        <v>4.363905325443787</v>
      </c>
      <c r="G124" s="32">
        <f>'Results-ABSOLUTE-Ventspils'!L113</f>
        <v>4.142011834319527</v>
      </c>
      <c r="H124" s="32">
        <f>F124+G124</f>
        <v>8.505917159763314</v>
      </c>
      <c r="I124" s="34">
        <v>1</v>
      </c>
    </row>
    <row r="125" spans="1:9" s="1" customFormat="1" ht="12.75">
      <c r="A125" s="22">
        <v>5</v>
      </c>
      <c r="B125" s="22">
        <v>2</v>
      </c>
      <c r="C125" s="22" t="s">
        <v>153</v>
      </c>
      <c r="D125" s="22">
        <v>1981</v>
      </c>
      <c r="E125" s="22" t="s">
        <v>45</v>
      </c>
      <c r="F125" s="32">
        <v>0</v>
      </c>
      <c r="G125" s="32">
        <f>'Results-ABSOLUTE-Ventspils'!L114</f>
        <v>5.087976539589443</v>
      </c>
      <c r="H125" s="32">
        <f>F125+G125</f>
        <v>5.087976539589443</v>
      </c>
      <c r="I125" s="22">
        <v>6</v>
      </c>
    </row>
    <row r="126" spans="1:9" s="1" customFormat="1" ht="12.75">
      <c r="A126" s="22">
        <v>5</v>
      </c>
      <c r="B126" s="22">
        <v>3</v>
      </c>
      <c r="C126" s="22" t="s">
        <v>159</v>
      </c>
      <c r="D126" s="22">
        <v>1989</v>
      </c>
      <c r="E126" s="22" t="s">
        <v>45</v>
      </c>
      <c r="F126" s="32">
        <v>0</v>
      </c>
      <c r="G126" s="32">
        <f>'Results-ABSOLUTE-Ventspils'!L115</f>
        <v>1.8926174496644295</v>
      </c>
      <c r="H126" s="32">
        <f>F126+G126</f>
        <v>1.8926174496644295</v>
      </c>
      <c r="I126" s="22">
        <v>17</v>
      </c>
    </row>
    <row r="127" spans="1:9" s="1" customFormat="1" ht="12.75">
      <c r="A127" s="22">
        <v>5</v>
      </c>
      <c r="B127" s="22">
        <v>4</v>
      </c>
      <c r="C127" s="22" t="s">
        <v>52</v>
      </c>
      <c r="D127" s="22">
        <v>1991</v>
      </c>
      <c r="E127" s="22" t="s">
        <v>41</v>
      </c>
      <c r="F127" s="32">
        <f>'Results-ABSOLUTE-Tampere'!L58</f>
        <v>3.397358943577431</v>
      </c>
      <c r="G127" s="32">
        <f>'Results-ABSOLUTE-Ventspils'!L116</f>
        <v>4.081632653061225</v>
      </c>
      <c r="H127" s="32">
        <f aca="true" t="shared" si="4" ref="H127:H145">F127+G127</f>
        <v>7.4789915966386555</v>
      </c>
      <c r="I127" s="34">
        <v>2</v>
      </c>
    </row>
    <row r="128" spans="1:9" s="1" customFormat="1" ht="12.75">
      <c r="A128" s="22">
        <v>5</v>
      </c>
      <c r="B128" s="22">
        <v>5</v>
      </c>
      <c r="C128" s="22" t="s">
        <v>85</v>
      </c>
      <c r="D128" s="22">
        <v>1984</v>
      </c>
      <c r="E128" s="22" t="s">
        <v>76</v>
      </c>
      <c r="F128" s="32">
        <f>'Results-ABSOLUTE-Tampere'!L59</f>
        <v>2.7304964539007095</v>
      </c>
      <c r="G128" s="32">
        <f>'Results-ABSOLUTE-Ventspils'!L117</f>
        <v>1.6097560975609757</v>
      </c>
      <c r="H128" s="32">
        <f t="shared" si="4"/>
        <v>4.340252551461685</v>
      </c>
      <c r="I128" s="22">
        <v>9</v>
      </c>
    </row>
    <row r="129" spans="1:9" s="1" customFormat="1" ht="12.75">
      <c r="A129" s="22">
        <v>5</v>
      </c>
      <c r="B129" s="22">
        <v>6</v>
      </c>
      <c r="C129" s="22" t="s">
        <v>178</v>
      </c>
      <c r="D129" s="22">
        <v>1986</v>
      </c>
      <c r="E129" s="22" t="s">
        <v>112</v>
      </c>
      <c r="F129" s="32">
        <v>0</v>
      </c>
      <c r="G129" s="32">
        <f>'Results-ABSOLUTE-Ventspils'!L118</f>
        <v>1.9390243902439024</v>
      </c>
      <c r="H129" s="32">
        <f t="shared" si="4"/>
        <v>1.9390243902439024</v>
      </c>
      <c r="I129" s="22">
        <v>16</v>
      </c>
    </row>
    <row r="130" spans="1:9" s="1" customFormat="1" ht="12.75">
      <c r="A130" s="22">
        <v>5</v>
      </c>
      <c r="B130" s="22">
        <v>7</v>
      </c>
      <c r="C130" s="22" t="s">
        <v>179</v>
      </c>
      <c r="D130" s="22">
        <v>1983</v>
      </c>
      <c r="E130" s="22" t="s">
        <v>114</v>
      </c>
      <c r="F130" s="32">
        <v>0</v>
      </c>
      <c r="G130" s="32">
        <f>'Results-ABSOLUTE-Ventspils'!L119</f>
        <v>4.451073985680191</v>
      </c>
      <c r="H130" s="32">
        <f t="shared" si="4"/>
        <v>4.451073985680191</v>
      </c>
      <c r="I130" s="22">
        <v>8</v>
      </c>
    </row>
    <row r="131" spans="1:9" s="1" customFormat="1" ht="12.75">
      <c r="A131" s="22">
        <v>5</v>
      </c>
      <c r="B131" s="22">
        <v>8</v>
      </c>
      <c r="C131" s="22" t="s">
        <v>165</v>
      </c>
      <c r="D131" s="22">
        <v>1992</v>
      </c>
      <c r="E131" s="22" t="s">
        <v>45</v>
      </c>
      <c r="F131" s="32">
        <v>0</v>
      </c>
      <c r="G131" s="32">
        <f>'Results-ABSOLUTE-Ventspils'!L120</f>
        <v>0.5714285714285714</v>
      </c>
      <c r="H131" s="32">
        <f t="shared" si="4"/>
        <v>0.5714285714285714</v>
      </c>
      <c r="I131" s="22">
        <v>22</v>
      </c>
    </row>
    <row r="132" spans="1:9" s="1" customFormat="1" ht="12.75">
      <c r="A132" s="22">
        <v>5</v>
      </c>
      <c r="B132" s="22">
        <v>9</v>
      </c>
      <c r="C132" s="22" t="s">
        <v>58</v>
      </c>
      <c r="D132" s="22">
        <v>1980</v>
      </c>
      <c r="E132" s="22" t="s">
        <v>55</v>
      </c>
      <c r="F132" s="32">
        <f>'Results-ABSOLUTE-Tampere'!L60</f>
        <v>3.1863285556780596</v>
      </c>
      <c r="G132" s="32">
        <f>'Results-ABSOLUTE-Ventspils'!L121</f>
        <v>3.340909090909091</v>
      </c>
      <c r="H132" s="32">
        <f t="shared" si="4"/>
        <v>6.52723764658715</v>
      </c>
      <c r="I132" s="34">
        <v>3</v>
      </c>
    </row>
    <row r="133" spans="1:9" s="1" customFormat="1" ht="12.75">
      <c r="A133" s="22">
        <v>5</v>
      </c>
      <c r="B133" s="22">
        <v>10</v>
      </c>
      <c r="C133" s="22" t="s">
        <v>180</v>
      </c>
      <c r="D133" s="22">
        <v>1980</v>
      </c>
      <c r="E133" s="22" t="s">
        <v>112</v>
      </c>
      <c r="F133" s="32">
        <v>0</v>
      </c>
      <c r="G133" s="32">
        <f>'Results-ABSOLUTE-Ventspils'!L122</f>
        <v>1.1868131868131868</v>
      </c>
      <c r="H133" s="32">
        <f t="shared" si="4"/>
        <v>1.1868131868131868</v>
      </c>
      <c r="I133" s="22">
        <v>20</v>
      </c>
    </row>
    <row r="134" spans="1:9" s="1" customFormat="1" ht="12.75">
      <c r="A134" s="22">
        <v>5</v>
      </c>
      <c r="B134" s="22">
        <v>11</v>
      </c>
      <c r="C134" s="22" t="s">
        <v>181</v>
      </c>
      <c r="D134" s="22"/>
      <c r="E134" s="22" t="s">
        <v>100</v>
      </c>
      <c r="F134" s="32">
        <v>0</v>
      </c>
      <c r="G134" s="32">
        <f>'Results-ABSOLUTE-Ventspils'!L123</f>
        <v>1.8666666666666667</v>
      </c>
      <c r="H134" s="32">
        <f t="shared" si="4"/>
        <v>1.8666666666666667</v>
      </c>
      <c r="I134" s="22">
        <v>18</v>
      </c>
    </row>
    <row r="135" spans="1:9" s="1" customFormat="1" ht="12.75">
      <c r="A135" s="22">
        <v>5</v>
      </c>
      <c r="B135" s="22">
        <v>12</v>
      </c>
      <c r="C135" s="22" t="s">
        <v>182</v>
      </c>
      <c r="D135" s="22">
        <v>1986</v>
      </c>
      <c r="E135" s="22" t="s">
        <v>41</v>
      </c>
      <c r="F135" s="32">
        <v>0</v>
      </c>
      <c r="G135" s="32">
        <f>'Results-ABSOLUTE-Ventspils'!L124</f>
        <v>4.965116279069767</v>
      </c>
      <c r="H135" s="32">
        <f t="shared" si="4"/>
        <v>4.965116279069767</v>
      </c>
      <c r="I135" s="22">
        <v>7</v>
      </c>
    </row>
    <row r="136" spans="1:9" s="1" customFormat="1" ht="12.75">
      <c r="A136" s="22">
        <v>5</v>
      </c>
      <c r="B136" s="22">
        <v>13</v>
      </c>
      <c r="C136" s="22" t="s">
        <v>183</v>
      </c>
      <c r="D136" s="22">
        <v>1988</v>
      </c>
      <c r="E136" s="22" t="s">
        <v>41</v>
      </c>
      <c r="F136" s="32">
        <v>0</v>
      </c>
      <c r="G136" s="32">
        <f>'Results-ABSOLUTE-Ventspils'!L125</f>
        <v>2.603960396039604</v>
      </c>
      <c r="H136" s="32">
        <f t="shared" si="4"/>
        <v>2.603960396039604</v>
      </c>
      <c r="I136" s="22">
        <v>14</v>
      </c>
    </row>
    <row r="137" spans="1:9" s="1" customFormat="1" ht="12.75">
      <c r="A137" s="22">
        <v>5</v>
      </c>
      <c r="B137" s="22">
        <v>14</v>
      </c>
      <c r="C137" s="22" t="s">
        <v>184</v>
      </c>
      <c r="D137" s="22">
        <v>1965</v>
      </c>
      <c r="E137" s="22" t="s">
        <v>55</v>
      </c>
      <c r="F137" s="32">
        <f>'Results-ABSOLUTE-Tampere'!L61</f>
        <v>2.6979166666666665</v>
      </c>
      <c r="G137" s="32">
        <f>'Results-ABSOLUTE-Ventspils'!L126</f>
        <v>2.77720207253886</v>
      </c>
      <c r="H137" s="32">
        <f t="shared" si="4"/>
        <v>5.475118739205527</v>
      </c>
      <c r="I137" s="22">
        <v>5</v>
      </c>
    </row>
    <row r="138" spans="1:9" s="1" customFormat="1" ht="12.75">
      <c r="A138" s="22">
        <v>5</v>
      </c>
      <c r="B138" s="22">
        <v>15</v>
      </c>
      <c r="C138" s="22" t="s">
        <v>57</v>
      </c>
      <c r="D138" s="22">
        <v>1973</v>
      </c>
      <c r="E138" s="22" t="s">
        <v>45</v>
      </c>
      <c r="F138" s="32">
        <f>'Results-ABSOLUTE-Tampere'!L62</f>
        <v>1.950523311132255</v>
      </c>
      <c r="G138" s="32">
        <f>'Results-ABSOLUTE-Ventspils'!L127</f>
        <v>3.701236917221694</v>
      </c>
      <c r="H138" s="32">
        <f t="shared" si="4"/>
        <v>5.6517602283539485</v>
      </c>
      <c r="I138" s="22">
        <v>4</v>
      </c>
    </row>
    <row r="139" spans="1:9" s="1" customFormat="1" ht="12.75">
      <c r="A139" s="22">
        <v>5</v>
      </c>
      <c r="B139" s="22">
        <v>16</v>
      </c>
      <c r="C139" s="22" t="s">
        <v>99</v>
      </c>
      <c r="D139" s="22"/>
      <c r="E139" s="22" t="s">
        <v>100</v>
      </c>
      <c r="F139" s="32">
        <v>0</v>
      </c>
      <c r="G139" s="32">
        <f>'Results-ABSOLUTE-Ventspils'!L128</f>
        <v>3.074204946996466</v>
      </c>
      <c r="H139" s="32">
        <f t="shared" si="4"/>
        <v>3.074204946996466</v>
      </c>
      <c r="I139" s="22">
        <v>13</v>
      </c>
    </row>
    <row r="140" spans="1:9" s="1" customFormat="1" ht="12.75">
      <c r="A140" s="22">
        <v>5</v>
      </c>
      <c r="B140" s="22">
        <v>17</v>
      </c>
      <c r="C140" s="22" t="s">
        <v>101</v>
      </c>
      <c r="D140" s="22"/>
      <c r="E140" s="22" t="s">
        <v>100</v>
      </c>
      <c r="F140" s="32">
        <v>0</v>
      </c>
      <c r="G140" s="32">
        <f>'Results-ABSOLUTE-Ventspils'!L129</f>
        <v>3.892921960072595</v>
      </c>
      <c r="H140" s="32">
        <f t="shared" si="4"/>
        <v>3.892921960072595</v>
      </c>
      <c r="I140" s="22">
        <v>10</v>
      </c>
    </row>
    <row r="141" spans="1:9" s="1" customFormat="1" ht="12.75">
      <c r="A141" s="22">
        <v>5</v>
      </c>
      <c r="B141" s="22">
        <v>18</v>
      </c>
      <c r="C141" s="22" t="s">
        <v>201</v>
      </c>
      <c r="D141" s="22">
        <v>1981</v>
      </c>
      <c r="E141" s="22" t="s">
        <v>114</v>
      </c>
      <c r="F141" s="32">
        <v>0</v>
      </c>
      <c r="G141" s="32">
        <f>'Results-ABSOLUTE-Ventspils'!L130</f>
        <v>2.467391304347826</v>
      </c>
      <c r="H141" s="32">
        <f t="shared" si="4"/>
        <v>2.467391304347826</v>
      </c>
      <c r="I141" s="22">
        <v>15</v>
      </c>
    </row>
    <row r="142" spans="1:9" s="1" customFormat="1" ht="12.75">
      <c r="A142" s="22">
        <v>5</v>
      </c>
      <c r="B142" s="22">
        <v>19</v>
      </c>
      <c r="C142" s="22" t="s">
        <v>202</v>
      </c>
      <c r="D142" s="22">
        <v>1982</v>
      </c>
      <c r="E142" s="22" t="s">
        <v>76</v>
      </c>
      <c r="F142" s="32">
        <v>0</v>
      </c>
      <c r="G142" s="32">
        <f>'Results-ABSOLUTE-Ventspils'!L131</f>
        <v>3.5982814178302904</v>
      </c>
      <c r="H142" s="32">
        <f t="shared" si="4"/>
        <v>3.5982814178302904</v>
      </c>
      <c r="I142" s="22">
        <v>11</v>
      </c>
    </row>
    <row r="143" spans="1:9" s="1" customFormat="1" ht="12.75">
      <c r="A143" s="22">
        <v>5</v>
      </c>
      <c r="B143" s="22">
        <v>20</v>
      </c>
      <c r="C143" s="4" t="s">
        <v>61</v>
      </c>
      <c r="D143" s="4">
        <v>1995</v>
      </c>
      <c r="E143" s="4" t="s">
        <v>55</v>
      </c>
      <c r="F143" s="32">
        <f>'Results-ABSOLUTE-Tampere'!L56</f>
        <v>1.2108262108262107</v>
      </c>
      <c r="G143" s="32">
        <f>'Results-ABSOLUTE-Ventspils'!L132</f>
        <v>0</v>
      </c>
      <c r="H143" s="32">
        <f t="shared" si="4"/>
        <v>1.2108262108262107</v>
      </c>
      <c r="I143" s="22">
        <v>19</v>
      </c>
    </row>
    <row r="144" spans="1:9" s="1" customFormat="1" ht="12.75">
      <c r="A144" s="22">
        <v>5</v>
      </c>
      <c r="B144" s="22">
        <v>21</v>
      </c>
      <c r="C144" s="4" t="s">
        <v>60</v>
      </c>
      <c r="D144" s="4">
        <v>1964</v>
      </c>
      <c r="E144" s="4" t="s">
        <v>55</v>
      </c>
      <c r="F144" s="32">
        <f>'Results-ABSOLUTE-Tampere'!L57</f>
        <v>3.4615384615384617</v>
      </c>
      <c r="G144" s="32">
        <f>'Results-ABSOLUTE-Ventspils'!L133</f>
        <v>0</v>
      </c>
      <c r="H144" s="32">
        <f t="shared" si="4"/>
        <v>3.4615384615384617</v>
      </c>
      <c r="I144" s="22">
        <v>12</v>
      </c>
    </row>
    <row r="145" spans="1:9" s="1" customFormat="1" ht="12.75">
      <c r="A145" s="22">
        <v>5</v>
      </c>
      <c r="B145" s="22">
        <v>22</v>
      </c>
      <c r="C145" s="4" t="s">
        <v>86</v>
      </c>
      <c r="D145" s="4">
        <v>1971</v>
      </c>
      <c r="E145" s="4" t="s">
        <v>81</v>
      </c>
      <c r="F145" s="32">
        <f>'Results-ABSOLUTE-Tampere'!L63</f>
        <v>1.0269709543568464</v>
      </c>
      <c r="G145" s="32">
        <f>'Results-ABSOLUTE-Ventspils'!L134</f>
        <v>0</v>
      </c>
      <c r="H145" s="32">
        <f t="shared" si="4"/>
        <v>1.0269709543568464</v>
      </c>
      <c r="I145" s="22">
        <v>21</v>
      </c>
    </row>
    <row r="146" spans="1:9" ht="12.7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ht="12.7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ht="12.75">
      <c r="A148" s="30" t="s">
        <v>208</v>
      </c>
      <c r="B148" s="30"/>
      <c r="C148" s="30"/>
      <c r="D148" s="30"/>
      <c r="E148" s="30"/>
      <c r="F148" s="30"/>
      <c r="G148" s="30"/>
      <c r="H148" s="30"/>
      <c r="I148" s="30"/>
    </row>
    <row r="149" spans="1:9" ht="12.7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ht="12.75">
      <c r="A150" s="30" t="s">
        <v>209</v>
      </c>
      <c r="B150" s="30"/>
      <c r="C150" s="30"/>
      <c r="D150" s="30"/>
      <c r="E150" s="30"/>
      <c r="F150" s="30"/>
      <c r="G150" s="30"/>
      <c r="H150" s="30"/>
      <c r="I150" s="30"/>
    </row>
    <row r="151" spans="1:9" ht="12.75">
      <c r="A151" s="30"/>
      <c r="B151" s="30"/>
      <c r="C151" s="30"/>
      <c r="D151" s="30"/>
      <c r="E151" s="30"/>
      <c r="F151" s="30"/>
      <c r="G151" s="30"/>
      <c r="H151" s="30"/>
      <c r="I151" s="30"/>
    </row>
    <row r="152" spans="1:9" ht="12.75">
      <c r="A152" s="30"/>
      <c r="B152" s="30"/>
      <c r="C152" s="30"/>
      <c r="D152" s="30"/>
      <c r="E152" s="30"/>
      <c r="F152" s="30"/>
      <c r="G152" s="30"/>
      <c r="H152" s="30"/>
      <c r="I152" s="30"/>
    </row>
    <row r="153" spans="1:9" ht="12.75">
      <c r="A153" s="30"/>
      <c r="B153" s="30"/>
      <c r="C153" s="30"/>
      <c r="D153" s="30"/>
      <c r="E153" s="30"/>
      <c r="F153" s="30"/>
      <c r="G153" s="30"/>
      <c r="H153" s="30"/>
      <c r="I153" s="30"/>
    </row>
    <row r="154" spans="1:9" ht="12.75">
      <c r="A154" s="30"/>
      <c r="B154" s="30"/>
      <c r="C154" s="30"/>
      <c r="D154" s="30"/>
      <c r="E154" s="30"/>
      <c r="F154" s="30"/>
      <c r="G154" s="30"/>
      <c r="H154" s="30"/>
      <c r="I154" s="30"/>
    </row>
    <row r="155" spans="1:9" ht="12.75">
      <c r="A155" s="30"/>
      <c r="B155" s="30"/>
      <c r="C155" s="30"/>
      <c r="D155" s="30"/>
      <c r="E155" s="30"/>
      <c r="F155" s="30"/>
      <c r="G155" s="30"/>
      <c r="H155" s="30"/>
      <c r="I155" s="30"/>
    </row>
    <row r="156" spans="1:9" ht="12.75">
      <c r="A156" s="30"/>
      <c r="B156" s="30"/>
      <c r="C156" s="30"/>
      <c r="D156" s="30"/>
      <c r="E156" s="30"/>
      <c r="F156" s="30"/>
      <c r="G156" s="30"/>
      <c r="H156" s="30"/>
      <c r="I156" s="30"/>
    </row>
    <row r="157" spans="1:9" ht="12.75">
      <c r="A157" s="30"/>
      <c r="B157" s="30"/>
      <c r="C157" s="30"/>
      <c r="D157" s="30"/>
      <c r="E157" s="30"/>
      <c r="F157" s="30"/>
      <c r="G157" s="30"/>
      <c r="H157" s="30"/>
      <c r="I157" s="30"/>
    </row>
    <row r="158" spans="1:9" ht="12.7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2.7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2.7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2.7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2.7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2.7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2.7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2.7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2.7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2.7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2.75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2.75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2.75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2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2.75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2.75">
      <c r="A178" s="30"/>
      <c r="B178" s="30"/>
      <c r="C178" s="30"/>
      <c r="D178" s="30"/>
      <c r="E178" s="30"/>
      <c r="F178" s="30"/>
      <c r="G178" s="30"/>
      <c r="H178" s="30"/>
      <c r="I178" s="30"/>
    </row>
    <row r="179" spans="1:9" ht="12.75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2.75">
      <c r="A180" s="30"/>
      <c r="B180" s="30"/>
      <c r="C180" s="30"/>
      <c r="D180" s="30"/>
      <c r="E180" s="30"/>
      <c r="F180" s="30"/>
      <c r="G180" s="30"/>
      <c r="H180" s="30"/>
      <c r="I180" s="30"/>
    </row>
    <row r="181" spans="1:9" ht="12.75">
      <c r="A181" s="30"/>
      <c r="B181" s="30"/>
      <c r="C181" s="30"/>
      <c r="D181" s="30"/>
      <c r="E181" s="30"/>
      <c r="F181" s="30"/>
      <c r="G181" s="30"/>
      <c r="H181" s="30"/>
      <c r="I181" s="30"/>
    </row>
    <row r="182" spans="1:9" ht="12.75">
      <c r="A182" s="30"/>
      <c r="B182" s="30"/>
      <c r="C182" s="30"/>
      <c r="D182" s="30"/>
      <c r="E182" s="30"/>
      <c r="F182" s="30"/>
      <c r="G182" s="30"/>
      <c r="H182" s="30"/>
      <c r="I182" s="30"/>
    </row>
    <row r="183" spans="1:9" ht="12.75">
      <c r="A183" s="30"/>
      <c r="B183" s="30"/>
      <c r="C183" s="30"/>
      <c r="D183" s="30"/>
      <c r="E183" s="30"/>
      <c r="F183" s="30"/>
      <c r="G183" s="30"/>
      <c r="H183" s="30"/>
      <c r="I183" s="30"/>
    </row>
    <row r="184" spans="1:9" ht="12.75">
      <c r="A184" s="30"/>
      <c r="B184" s="30"/>
      <c r="C184" s="30"/>
      <c r="D184" s="30"/>
      <c r="E184" s="30"/>
      <c r="F184" s="30"/>
      <c r="G184" s="30"/>
      <c r="H184" s="30"/>
      <c r="I184" s="30"/>
    </row>
    <row r="185" spans="1:9" ht="12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  <row r="188" spans="1:9" ht="12.75">
      <c r="A188" s="30"/>
      <c r="B188" s="30"/>
      <c r="C188" s="30"/>
      <c r="D188" s="30"/>
      <c r="E188" s="30"/>
      <c r="F188" s="30"/>
      <c r="G188" s="30"/>
      <c r="H188" s="30"/>
      <c r="I188" s="30"/>
    </row>
    <row r="189" spans="1:9" ht="12.75">
      <c r="A189" s="30"/>
      <c r="B189" s="30"/>
      <c r="C189" s="30"/>
      <c r="D189" s="30"/>
      <c r="E189" s="30"/>
      <c r="F189" s="30"/>
      <c r="G189" s="30"/>
      <c r="H189" s="30"/>
      <c r="I189" s="30"/>
    </row>
    <row r="190" spans="1:9" ht="12.75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2" ht="12.75">
      <c r="A210" s="1"/>
      <c r="B210" s="1"/>
    </row>
    <row r="211" spans="1:2" ht="12.75">
      <c r="A211" s="1"/>
      <c r="B211" s="1"/>
    </row>
  </sheetData>
  <sheetProtection/>
  <mergeCells count="9">
    <mergeCell ref="A40:I40"/>
    <mergeCell ref="A72:I72"/>
    <mergeCell ref="A120:I120"/>
    <mergeCell ref="A1:I1"/>
    <mergeCell ref="A2:I2"/>
    <mergeCell ref="A3:I3"/>
    <mergeCell ref="A4:I4"/>
    <mergeCell ref="A6:I6"/>
    <mergeCell ref="A17:I1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2"/>
  <sheetViews>
    <sheetView zoomScalePageLayoutView="0" workbookViewId="0" topLeftCell="A1">
      <selection activeCell="R2" sqref="R2"/>
    </sheetView>
  </sheetViews>
  <sheetFormatPr defaultColWidth="9.140625" defaultRowHeight="15"/>
  <cols>
    <col min="1" max="1" width="6.00390625" style="2" customWidth="1"/>
    <col min="2" max="2" width="7.140625" style="2" customWidth="1"/>
    <col min="3" max="3" width="22.28125" style="2" customWidth="1"/>
    <col min="4" max="4" width="6.8515625" style="2" customWidth="1"/>
    <col min="5" max="5" width="11.140625" style="2" customWidth="1"/>
    <col min="6" max="6" width="8.8515625" style="2" customWidth="1"/>
    <col min="7" max="7" width="7.140625" style="2" customWidth="1"/>
    <col min="8" max="8" width="10.421875" style="2" customWidth="1"/>
    <col min="9" max="9" width="9.140625" style="2" customWidth="1"/>
    <col min="10" max="10" width="10.28125" style="2" customWidth="1"/>
    <col min="11" max="11" width="8.8515625" style="2" customWidth="1"/>
    <col min="12" max="12" width="9.421875" style="2" customWidth="1"/>
    <col min="13" max="13" width="6.8515625" style="2" customWidth="1"/>
    <col min="14" max="16384" width="9.140625" style="2" customWidth="1"/>
  </cols>
  <sheetData>
    <row r="1" spans="2:13" ht="28.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8.5" customHeight="1">
      <c r="A2" s="40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8.5" customHeight="1">
      <c r="A3" s="42" t="s">
        <v>212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8.5" customHeight="1">
      <c r="A4" s="38" t="s">
        <v>89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9" customFormat="1" ht="18.75" customHeight="1">
      <c r="A6" s="43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="9" customFormat="1" ht="12.75" hidden="1"/>
    <row r="8" s="9" customFormat="1" ht="13.5" thickBot="1"/>
    <row r="9" spans="1:13" s="1" customFormat="1" ht="43.5" customHeight="1" thickBot="1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1" t="s">
        <v>49</v>
      </c>
      <c r="G9" s="11" t="s">
        <v>13</v>
      </c>
      <c r="H9" s="11" t="s">
        <v>210</v>
      </c>
      <c r="I9" s="11" t="s">
        <v>10</v>
      </c>
      <c r="J9" s="11" t="s">
        <v>211</v>
      </c>
      <c r="K9" s="11" t="s">
        <v>10</v>
      </c>
      <c r="L9" s="11" t="s">
        <v>12</v>
      </c>
      <c r="M9" s="11" t="s">
        <v>11</v>
      </c>
    </row>
    <row r="10" spans="1:13" s="1" customFormat="1" ht="12.75">
      <c r="A10" s="4">
        <v>1</v>
      </c>
      <c r="B10" s="4">
        <v>1</v>
      </c>
      <c r="C10" s="4" t="s">
        <v>71</v>
      </c>
      <c r="D10" s="4">
        <v>1994</v>
      </c>
      <c r="E10" s="4" t="s">
        <v>45</v>
      </c>
      <c r="F10" s="12">
        <v>48</v>
      </c>
      <c r="G10" s="4" t="s">
        <v>102</v>
      </c>
      <c r="H10" s="4">
        <f>'Results-Biathlon-Ventspils'!H11</f>
        <v>0</v>
      </c>
      <c r="I10" s="4">
        <f>H10/F10</f>
        <v>0</v>
      </c>
      <c r="J10" s="4">
        <v>41</v>
      </c>
      <c r="K10" s="4">
        <f>J10*2/F10</f>
        <v>1.7083333333333333</v>
      </c>
      <c r="L10" s="31">
        <f aca="true" t="shared" si="0" ref="L10:L15">I10+K10</f>
        <v>1.7083333333333333</v>
      </c>
      <c r="M10" s="4">
        <v>6</v>
      </c>
    </row>
    <row r="11" spans="1:13" s="1" customFormat="1" ht="12.75">
      <c r="A11" s="4">
        <v>1</v>
      </c>
      <c r="B11" s="4">
        <v>2</v>
      </c>
      <c r="C11" s="4" t="s">
        <v>103</v>
      </c>
      <c r="D11" s="4">
        <v>1994</v>
      </c>
      <c r="E11" s="4" t="s">
        <v>45</v>
      </c>
      <c r="F11" s="12">
        <v>51</v>
      </c>
      <c r="G11" s="4" t="s">
        <v>102</v>
      </c>
      <c r="H11" s="4">
        <f>'Results-Biathlon-Ventspils'!H12</f>
        <v>79</v>
      </c>
      <c r="I11" s="4">
        <f>H11/F11</f>
        <v>1.5490196078431373</v>
      </c>
      <c r="J11" s="4">
        <v>12</v>
      </c>
      <c r="K11" s="4">
        <f>J11*2/F11</f>
        <v>0.47058823529411764</v>
      </c>
      <c r="L11" s="31">
        <f t="shared" si="0"/>
        <v>2.019607843137255</v>
      </c>
      <c r="M11" s="4">
        <v>5</v>
      </c>
    </row>
    <row r="12" spans="1:13" s="1" customFormat="1" ht="12.75">
      <c r="A12" s="4">
        <v>1</v>
      </c>
      <c r="B12" s="4">
        <v>3</v>
      </c>
      <c r="C12" s="4" t="s">
        <v>104</v>
      </c>
      <c r="D12" s="4">
        <v>1995</v>
      </c>
      <c r="E12" s="4" t="s">
        <v>45</v>
      </c>
      <c r="F12" s="12">
        <v>52</v>
      </c>
      <c r="G12" s="4" t="s">
        <v>19</v>
      </c>
      <c r="H12" s="4">
        <v>0</v>
      </c>
      <c r="I12" s="4">
        <f>H12*2/F12</f>
        <v>0</v>
      </c>
      <c r="J12" s="4">
        <v>107</v>
      </c>
      <c r="K12" s="4">
        <f>J12*2*2/F12</f>
        <v>8.23076923076923</v>
      </c>
      <c r="L12" s="31">
        <f t="shared" si="0"/>
        <v>8.23076923076923</v>
      </c>
      <c r="M12" s="4">
        <v>2</v>
      </c>
    </row>
    <row r="13" spans="1:13" s="1" customFormat="1" ht="12.75">
      <c r="A13" s="4">
        <v>1</v>
      </c>
      <c r="B13" s="4">
        <v>4</v>
      </c>
      <c r="C13" s="4" t="s">
        <v>106</v>
      </c>
      <c r="D13" s="4">
        <v>1995</v>
      </c>
      <c r="E13" s="4" t="s">
        <v>45</v>
      </c>
      <c r="F13" s="12">
        <v>54</v>
      </c>
      <c r="G13" s="4" t="s">
        <v>102</v>
      </c>
      <c r="H13" s="4">
        <f>'Results-Biathlon-Ventspils'!H16</f>
        <v>61</v>
      </c>
      <c r="I13" s="4">
        <f>H13/F13</f>
        <v>1.1296296296296295</v>
      </c>
      <c r="J13" s="4">
        <v>26</v>
      </c>
      <c r="K13" s="4">
        <f>J13*2/F13</f>
        <v>0.9629629629629629</v>
      </c>
      <c r="L13" s="31">
        <f t="shared" si="0"/>
        <v>2.0925925925925926</v>
      </c>
      <c r="M13" s="4">
        <v>4</v>
      </c>
    </row>
    <row r="14" spans="1:13" s="1" customFormat="1" ht="12.75">
      <c r="A14" s="4">
        <v>1</v>
      </c>
      <c r="B14" s="4">
        <v>5</v>
      </c>
      <c r="C14" s="4" t="s">
        <v>108</v>
      </c>
      <c r="D14" s="4">
        <v>1994</v>
      </c>
      <c r="E14" s="4" t="s">
        <v>45</v>
      </c>
      <c r="F14" s="12">
        <v>62.5</v>
      </c>
      <c r="G14" s="4" t="s">
        <v>19</v>
      </c>
      <c r="H14" s="4">
        <f>'Results-Biathlon-Ventspils'!H20</f>
        <v>105</v>
      </c>
      <c r="I14" s="4">
        <f>H14*2/F14</f>
        <v>3.36</v>
      </c>
      <c r="J14" s="4">
        <v>104</v>
      </c>
      <c r="K14" s="4">
        <f>J14*2*2/F14</f>
        <v>6.656</v>
      </c>
      <c r="L14" s="31">
        <f t="shared" si="0"/>
        <v>10.016</v>
      </c>
      <c r="M14" s="4">
        <v>1</v>
      </c>
    </row>
    <row r="15" spans="1:13" s="1" customFormat="1" ht="12.75">
      <c r="A15" s="4">
        <v>1</v>
      </c>
      <c r="B15" s="4">
        <v>6</v>
      </c>
      <c r="C15" s="4" t="s">
        <v>62</v>
      </c>
      <c r="D15" s="4">
        <v>1996</v>
      </c>
      <c r="E15" s="22" t="s">
        <v>55</v>
      </c>
      <c r="F15" s="4">
        <v>89.9</v>
      </c>
      <c r="G15" s="4" t="s">
        <v>19</v>
      </c>
      <c r="H15" s="4">
        <f>'Results-Biathlon-Ventspils'!H24</f>
        <v>140</v>
      </c>
      <c r="I15" s="4">
        <f>H15*2/F15</f>
        <v>3.114571746384872</v>
      </c>
      <c r="J15" s="4">
        <v>63</v>
      </c>
      <c r="K15" s="4">
        <f>J15*2*2/F15</f>
        <v>2.803114571746385</v>
      </c>
      <c r="L15" s="31">
        <f t="shared" si="0"/>
        <v>5.917686318131256</v>
      </c>
      <c r="M15" s="4">
        <v>3</v>
      </c>
    </row>
    <row r="16" spans="1:13" s="1" customFormat="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9" customFormat="1" ht="18.75" customHeight="1">
      <c r="A17" s="43" t="s">
        <v>27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="9" customFormat="1" ht="12.75" hidden="1"/>
    <row r="19" s="3" customFormat="1" ht="13.5" thickBot="1"/>
    <row r="20" spans="1:13" s="1" customFormat="1" ht="45.75" thickBot="1">
      <c r="A20" s="10" t="s">
        <v>4</v>
      </c>
      <c r="B20" s="10" t="s">
        <v>5</v>
      </c>
      <c r="C20" s="10" t="s">
        <v>6</v>
      </c>
      <c r="D20" s="10" t="s">
        <v>7</v>
      </c>
      <c r="E20" s="10" t="s">
        <v>8</v>
      </c>
      <c r="F20" s="11" t="s">
        <v>49</v>
      </c>
      <c r="G20" s="11" t="s">
        <v>13</v>
      </c>
      <c r="H20" s="11" t="s">
        <v>210</v>
      </c>
      <c r="I20" s="11" t="s">
        <v>10</v>
      </c>
      <c r="J20" s="11" t="s">
        <v>211</v>
      </c>
      <c r="K20" s="11" t="s">
        <v>10</v>
      </c>
      <c r="L20" s="11" t="s">
        <v>12</v>
      </c>
      <c r="M20" s="11" t="s">
        <v>11</v>
      </c>
    </row>
    <row r="21" spans="1:13" s="1" customFormat="1" ht="12.75">
      <c r="A21" s="4">
        <v>2</v>
      </c>
      <c r="B21" s="4">
        <v>1</v>
      </c>
      <c r="C21" s="4" t="s">
        <v>63</v>
      </c>
      <c r="D21" s="4">
        <v>1993</v>
      </c>
      <c r="E21" s="22" t="s">
        <v>55</v>
      </c>
      <c r="F21" s="4">
        <v>57.8</v>
      </c>
      <c r="G21" s="4" t="s">
        <v>19</v>
      </c>
      <c r="H21" s="4">
        <f>'Results-Biathlon-Ventspils'!H32</f>
        <v>106</v>
      </c>
      <c r="I21" s="4">
        <f aca="true" t="shared" si="1" ref="I21:I29">H21/F21</f>
        <v>1.8339100346020762</v>
      </c>
      <c r="J21" s="4">
        <v>91</v>
      </c>
      <c r="K21" s="4">
        <f aca="true" t="shared" si="2" ref="K21:K29">J21*2/F21</f>
        <v>3.1487889273356404</v>
      </c>
      <c r="L21" s="31">
        <f aca="true" t="shared" si="3" ref="L21:L29">I21+K21</f>
        <v>4.982698961937716</v>
      </c>
      <c r="M21" s="4">
        <v>1</v>
      </c>
    </row>
    <row r="22" spans="1:13" s="1" customFormat="1" ht="12.75">
      <c r="A22" s="22">
        <v>2</v>
      </c>
      <c r="B22" s="22">
        <v>2</v>
      </c>
      <c r="C22" s="22" t="s">
        <v>104</v>
      </c>
      <c r="D22" s="22">
        <v>1995</v>
      </c>
      <c r="E22" s="22" t="s">
        <v>45</v>
      </c>
      <c r="F22" s="24">
        <v>52</v>
      </c>
      <c r="G22" s="22" t="s">
        <v>19</v>
      </c>
      <c r="H22" s="22">
        <v>0</v>
      </c>
      <c r="I22" s="22">
        <f t="shared" si="1"/>
        <v>0</v>
      </c>
      <c r="J22" s="22">
        <f>'Results-LongCycle-Ventspils'!H14</f>
        <v>107</v>
      </c>
      <c r="K22" s="22">
        <f t="shared" si="2"/>
        <v>4.115384615384615</v>
      </c>
      <c r="L22" s="32">
        <f t="shared" si="3"/>
        <v>4.115384615384615</v>
      </c>
      <c r="M22" s="22">
        <v>2</v>
      </c>
    </row>
    <row r="23" spans="1:13" s="1" customFormat="1" ht="12.75">
      <c r="A23" s="22">
        <v>2</v>
      </c>
      <c r="B23" s="22">
        <v>3</v>
      </c>
      <c r="C23" s="22" t="s">
        <v>111</v>
      </c>
      <c r="D23" s="22">
        <v>1985</v>
      </c>
      <c r="E23" s="22" t="s">
        <v>112</v>
      </c>
      <c r="F23" s="22">
        <v>61.5</v>
      </c>
      <c r="G23" s="22" t="s">
        <v>19</v>
      </c>
      <c r="H23" s="22">
        <v>0</v>
      </c>
      <c r="I23" s="22">
        <f t="shared" si="1"/>
        <v>0</v>
      </c>
      <c r="J23" s="22">
        <v>93</v>
      </c>
      <c r="K23" s="22">
        <f t="shared" si="2"/>
        <v>3.024390243902439</v>
      </c>
      <c r="L23" s="32">
        <f t="shared" si="3"/>
        <v>3.024390243902439</v>
      </c>
      <c r="M23" s="22">
        <v>7</v>
      </c>
    </row>
    <row r="24" spans="1:13" s="1" customFormat="1" ht="12.75">
      <c r="A24" s="22">
        <v>2</v>
      </c>
      <c r="B24" s="22">
        <v>4</v>
      </c>
      <c r="C24" s="22" t="s">
        <v>113</v>
      </c>
      <c r="D24" s="22">
        <v>1969</v>
      </c>
      <c r="E24" s="22" t="s">
        <v>114</v>
      </c>
      <c r="F24" s="24">
        <v>59</v>
      </c>
      <c r="G24" s="22" t="s">
        <v>19</v>
      </c>
      <c r="H24" s="22">
        <v>0</v>
      </c>
      <c r="I24" s="22">
        <f>H24/F24</f>
        <v>0</v>
      </c>
      <c r="J24" s="22">
        <v>116</v>
      </c>
      <c r="K24" s="22">
        <f>J24*2/F24</f>
        <v>3.9322033898305087</v>
      </c>
      <c r="L24" s="32">
        <f>I24+K24</f>
        <v>3.9322033898305087</v>
      </c>
      <c r="M24" s="22">
        <v>5</v>
      </c>
    </row>
    <row r="25" spans="1:13" s="1" customFormat="1" ht="12.75">
      <c r="A25" s="22">
        <v>2</v>
      </c>
      <c r="B25" s="22">
        <v>5</v>
      </c>
      <c r="C25" s="22" t="s">
        <v>115</v>
      </c>
      <c r="D25" s="22">
        <v>1992</v>
      </c>
      <c r="E25" s="22" t="s">
        <v>45</v>
      </c>
      <c r="F25" s="24">
        <v>62.9</v>
      </c>
      <c r="G25" s="22" t="s">
        <v>19</v>
      </c>
      <c r="H25" s="22">
        <v>0</v>
      </c>
      <c r="I25" s="22">
        <f>H25/F25</f>
        <v>0</v>
      </c>
      <c r="J25" s="22">
        <v>127</v>
      </c>
      <c r="K25" s="22">
        <f>J25*2/F25</f>
        <v>4.038155802861685</v>
      </c>
      <c r="L25" s="32">
        <f>I25+K25</f>
        <v>4.038155802861685</v>
      </c>
      <c r="M25" s="22">
        <v>3</v>
      </c>
    </row>
    <row r="26" spans="1:13" s="1" customFormat="1" ht="12.75">
      <c r="A26" s="22">
        <v>2</v>
      </c>
      <c r="B26" s="4">
        <v>6</v>
      </c>
      <c r="C26" s="22" t="s">
        <v>117</v>
      </c>
      <c r="D26" s="22">
        <v>1977</v>
      </c>
      <c r="E26" s="22" t="s">
        <v>114</v>
      </c>
      <c r="F26" s="22">
        <v>63.1</v>
      </c>
      <c r="G26" s="22" t="s">
        <v>19</v>
      </c>
      <c r="H26" s="22">
        <v>0</v>
      </c>
      <c r="I26" s="22">
        <f>H26/F26</f>
        <v>0</v>
      </c>
      <c r="J26" s="22">
        <v>125</v>
      </c>
      <c r="K26" s="22">
        <f>J26*2/F26</f>
        <v>3.9619651347068143</v>
      </c>
      <c r="L26" s="32">
        <f>I26+K26</f>
        <v>3.9619651347068143</v>
      </c>
      <c r="M26" s="22">
        <v>4</v>
      </c>
    </row>
    <row r="27" spans="1:13" s="1" customFormat="1" ht="12.75">
      <c r="A27" s="22">
        <v>2</v>
      </c>
      <c r="B27" s="22">
        <v>7</v>
      </c>
      <c r="C27" s="22" t="s">
        <v>118</v>
      </c>
      <c r="D27" s="22">
        <v>1986</v>
      </c>
      <c r="E27" s="22" t="s">
        <v>112</v>
      </c>
      <c r="F27" s="24">
        <v>65</v>
      </c>
      <c r="G27" s="22" t="s">
        <v>19</v>
      </c>
      <c r="H27" s="22">
        <v>0</v>
      </c>
      <c r="I27" s="22">
        <f t="shared" si="1"/>
        <v>0</v>
      </c>
      <c r="J27" s="22">
        <v>116</v>
      </c>
      <c r="K27" s="22">
        <f t="shared" si="2"/>
        <v>3.5692307692307694</v>
      </c>
      <c r="L27" s="32">
        <f t="shared" si="3"/>
        <v>3.5692307692307694</v>
      </c>
      <c r="M27" s="22">
        <v>6</v>
      </c>
    </row>
    <row r="28" spans="1:13" s="1" customFormat="1" ht="12.75">
      <c r="A28" s="22">
        <v>2</v>
      </c>
      <c r="B28" s="22">
        <v>8</v>
      </c>
      <c r="C28" s="22" t="s">
        <v>72</v>
      </c>
      <c r="D28" s="22">
        <v>1971</v>
      </c>
      <c r="E28" s="22" t="s">
        <v>45</v>
      </c>
      <c r="F28" s="24">
        <v>80</v>
      </c>
      <c r="G28" s="22" t="s">
        <v>19</v>
      </c>
      <c r="H28" s="22">
        <v>0</v>
      </c>
      <c r="I28" s="22">
        <f t="shared" si="1"/>
        <v>0</v>
      </c>
      <c r="J28" s="22">
        <v>23</v>
      </c>
      <c r="K28" s="22">
        <f t="shared" si="2"/>
        <v>0.575</v>
      </c>
      <c r="L28" s="32">
        <f t="shared" si="3"/>
        <v>0.575</v>
      </c>
      <c r="M28" s="22">
        <v>15</v>
      </c>
    </row>
    <row r="29" spans="1:13" s="1" customFormat="1" ht="12.75">
      <c r="A29" s="22">
        <v>2</v>
      </c>
      <c r="B29" s="22">
        <v>9</v>
      </c>
      <c r="C29" s="22" t="s">
        <v>56</v>
      </c>
      <c r="D29" s="22">
        <v>1969</v>
      </c>
      <c r="E29" s="22" t="s">
        <v>55</v>
      </c>
      <c r="F29" s="24">
        <v>107</v>
      </c>
      <c r="G29" s="22" t="s">
        <v>19</v>
      </c>
      <c r="H29" s="22">
        <f>'Results-Biathlon-Ventspils'!H47</f>
        <v>113</v>
      </c>
      <c r="I29" s="22">
        <f t="shared" si="1"/>
        <v>1.0560747663551402</v>
      </c>
      <c r="J29" s="22">
        <v>70</v>
      </c>
      <c r="K29" s="22">
        <f t="shared" si="2"/>
        <v>1.308411214953271</v>
      </c>
      <c r="L29" s="32">
        <f t="shared" si="3"/>
        <v>2.364485981308411</v>
      </c>
      <c r="M29" s="22">
        <v>8</v>
      </c>
    </row>
    <row r="30" spans="1:13" s="1" customFormat="1" ht="12.75">
      <c r="A30" s="22">
        <v>2</v>
      </c>
      <c r="B30" s="22">
        <v>10</v>
      </c>
      <c r="C30" s="22" t="s">
        <v>188</v>
      </c>
      <c r="D30" s="22">
        <v>1972</v>
      </c>
      <c r="E30" s="22" t="s">
        <v>114</v>
      </c>
      <c r="F30" s="24">
        <v>51.8</v>
      </c>
      <c r="G30" s="22" t="s">
        <v>19</v>
      </c>
      <c r="H30" s="22">
        <f>'Results-Biathlon-Ventspils'!H33</f>
        <v>82</v>
      </c>
      <c r="I30" s="22">
        <f aca="true" t="shared" si="4" ref="I30:I35">H30/F30</f>
        <v>1.5830115830115832</v>
      </c>
      <c r="J30" s="22">
        <v>0</v>
      </c>
      <c r="K30" s="22">
        <f aca="true" t="shared" si="5" ref="K30:K35">J30*2/F30</f>
        <v>0</v>
      </c>
      <c r="L30" s="32">
        <f aca="true" t="shared" si="6" ref="L30:L35">I30+K30</f>
        <v>1.5830115830115832</v>
      </c>
      <c r="M30" s="22">
        <v>13</v>
      </c>
    </row>
    <row r="31" spans="1:13" s="1" customFormat="1" ht="12.75">
      <c r="A31" s="22">
        <v>2</v>
      </c>
      <c r="B31" s="4">
        <v>11</v>
      </c>
      <c r="C31" s="22" t="s">
        <v>189</v>
      </c>
      <c r="D31" s="22">
        <v>1978</v>
      </c>
      <c r="E31" s="22" t="s">
        <v>114</v>
      </c>
      <c r="F31" s="22">
        <v>58.2</v>
      </c>
      <c r="G31" s="22" t="s">
        <v>19</v>
      </c>
      <c r="H31" s="22">
        <f>'Results-Biathlon-Ventspils'!H37</f>
        <v>135</v>
      </c>
      <c r="I31" s="22">
        <f t="shared" si="4"/>
        <v>2.319587628865979</v>
      </c>
      <c r="J31" s="22">
        <v>0</v>
      </c>
      <c r="K31" s="22">
        <f t="shared" si="5"/>
        <v>0</v>
      </c>
      <c r="L31" s="32">
        <f t="shared" si="6"/>
        <v>2.319587628865979</v>
      </c>
      <c r="M31" s="22">
        <v>9</v>
      </c>
    </row>
    <row r="32" spans="1:13" s="1" customFormat="1" ht="12.75">
      <c r="A32" s="22">
        <v>2</v>
      </c>
      <c r="B32" s="22">
        <v>12</v>
      </c>
      <c r="C32" s="22" t="s">
        <v>190</v>
      </c>
      <c r="D32" s="22">
        <v>1973</v>
      </c>
      <c r="E32" s="22" t="s">
        <v>114</v>
      </c>
      <c r="F32" s="22">
        <v>63.1</v>
      </c>
      <c r="G32" s="22" t="s">
        <v>19</v>
      </c>
      <c r="H32" s="22">
        <f>'Results-Biathlon-Ventspils'!H42</f>
        <v>104</v>
      </c>
      <c r="I32" s="22">
        <f t="shared" si="4"/>
        <v>1.6481774960380349</v>
      </c>
      <c r="J32" s="22">
        <v>0</v>
      </c>
      <c r="K32" s="22">
        <f t="shared" si="5"/>
        <v>0</v>
      </c>
      <c r="L32" s="32">
        <f t="shared" si="6"/>
        <v>1.6481774960380349</v>
      </c>
      <c r="M32" s="22">
        <v>12</v>
      </c>
    </row>
    <row r="33" spans="1:13" s="1" customFormat="1" ht="12.75">
      <c r="A33" s="22">
        <v>2</v>
      </c>
      <c r="B33" s="22">
        <v>13</v>
      </c>
      <c r="C33" s="22" t="s">
        <v>191</v>
      </c>
      <c r="D33" s="22">
        <v>1968</v>
      </c>
      <c r="E33" s="22" t="s">
        <v>114</v>
      </c>
      <c r="F33" s="24">
        <v>65.5</v>
      </c>
      <c r="G33" s="22" t="s">
        <v>29</v>
      </c>
      <c r="H33" s="22">
        <f>'Results-Biathlon-Ventspils'!H43</f>
        <v>71</v>
      </c>
      <c r="I33" s="22">
        <f>H33*2/F33</f>
        <v>2.16793893129771</v>
      </c>
      <c r="J33" s="22">
        <v>0</v>
      </c>
      <c r="K33" s="22">
        <f>J33*2/F33</f>
        <v>0</v>
      </c>
      <c r="L33" s="32">
        <f>I33+K33</f>
        <v>2.16793893129771</v>
      </c>
      <c r="M33" s="22">
        <v>10</v>
      </c>
    </row>
    <row r="34" spans="1:13" s="1" customFormat="1" ht="12.75">
      <c r="A34" s="22">
        <v>2</v>
      </c>
      <c r="B34" s="22">
        <v>14</v>
      </c>
      <c r="C34" s="22" t="s">
        <v>192</v>
      </c>
      <c r="D34" s="22">
        <v>1963</v>
      </c>
      <c r="E34" s="22" t="s">
        <v>114</v>
      </c>
      <c r="F34" s="24">
        <v>109</v>
      </c>
      <c r="G34" s="22" t="s">
        <v>19</v>
      </c>
      <c r="H34" s="22">
        <f>'Results-Biathlon-Ventspils'!H48</f>
        <v>152</v>
      </c>
      <c r="I34" s="22">
        <f>H34/F34</f>
        <v>1.3944954128440368</v>
      </c>
      <c r="J34" s="22">
        <v>0</v>
      </c>
      <c r="K34" s="22">
        <f>J34*2/F34</f>
        <v>0</v>
      </c>
      <c r="L34" s="32">
        <f>I34+K34</f>
        <v>1.3944954128440368</v>
      </c>
      <c r="M34" s="22">
        <v>14</v>
      </c>
    </row>
    <row r="35" spans="1:13" s="1" customFormat="1" ht="12.75">
      <c r="A35" s="22">
        <v>2</v>
      </c>
      <c r="B35" s="22">
        <v>15</v>
      </c>
      <c r="C35" s="22" t="s">
        <v>193</v>
      </c>
      <c r="D35" s="22">
        <v>1969</v>
      </c>
      <c r="E35" s="22" t="s">
        <v>114</v>
      </c>
      <c r="F35" s="24">
        <v>101</v>
      </c>
      <c r="G35" s="22" t="s">
        <v>19</v>
      </c>
      <c r="H35" s="22">
        <f>'Results-Biathlon-Ventspils'!H49</f>
        <v>197</v>
      </c>
      <c r="I35" s="22">
        <f t="shared" si="4"/>
        <v>1.9504950495049505</v>
      </c>
      <c r="J35" s="22">
        <v>0</v>
      </c>
      <c r="K35" s="22">
        <f t="shared" si="5"/>
        <v>0</v>
      </c>
      <c r="L35" s="32">
        <f t="shared" si="6"/>
        <v>1.9504950495049505</v>
      </c>
      <c r="M35" s="22">
        <v>11</v>
      </c>
    </row>
    <row r="36" spans="1:13" s="1" customFormat="1" ht="12.75">
      <c r="A36" s="25"/>
      <c r="B36" s="25"/>
      <c r="C36" s="25"/>
      <c r="D36" s="25"/>
      <c r="E36" s="25"/>
      <c r="F36" s="26"/>
      <c r="G36" s="25"/>
      <c r="H36" s="25"/>
      <c r="I36" s="25"/>
      <c r="J36" s="25"/>
      <c r="K36" s="25"/>
      <c r="L36" s="25"/>
      <c r="M36" s="25"/>
    </row>
    <row r="37" spans="1:13" s="9" customFormat="1" ht="18.75" customHeight="1">
      <c r="A37" s="35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s="9" customFormat="1" ht="12.75" hidden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s="3" customFormat="1" ht="13.5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s="1" customFormat="1" ht="45.75" thickBot="1">
      <c r="A40" s="28" t="s">
        <v>4</v>
      </c>
      <c r="B40" s="28" t="s">
        <v>5</v>
      </c>
      <c r="C40" s="28" t="s">
        <v>6</v>
      </c>
      <c r="D40" s="28" t="s">
        <v>7</v>
      </c>
      <c r="E40" s="28" t="s">
        <v>8</v>
      </c>
      <c r="F40" s="29" t="s">
        <v>49</v>
      </c>
      <c r="G40" s="29" t="s">
        <v>13</v>
      </c>
      <c r="H40" s="29" t="s">
        <v>213</v>
      </c>
      <c r="I40" s="29" t="s">
        <v>10</v>
      </c>
      <c r="J40" s="29" t="s">
        <v>211</v>
      </c>
      <c r="K40" s="29" t="s">
        <v>10</v>
      </c>
      <c r="L40" s="29" t="s">
        <v>12</v>
      </c>
      <c r="M40" s="29" t="s">
        <v>11</v>
      </c>
    </row>
    <row r="41" spans="1:13" s="1" customFormat="1" ht="12.75">
      <c r="A41" s="22">
        <v>3</v>
      </c>
      <c r="B41" s="22">
        <v>1</v>
      </c>
      <c r="C41" s="22" t="s">
        <v>119</v>
      </c>
      <c r="D41" s="22">
        <v>1995</v>
      </c>
      <c r="E41" s="22" t="s">
        <v>45</v>
      </c>
      <c r="F41" s="24">
        <v>53</v>
      </c>
      <c r="G41" s="22" t="s">
        <v>19</v>
      </c>
      <c r="H41" s="22">
        <f>'Results-Biathlon-Ventspils'!N57</f>
        <v>220</v>
      </c>
      <c r="I41" s="22">
        <f aca="true" t="shared" si="7" ref="I41:I61">H41/F41</f>
        <v>4.150943396226415</v>
      </c>
      <c r="J41" s="22">
        <v>56</v>
      </c>
      <c r="K41" s="22">
        <f aca="true" t="shared" si="8" ref="K41:K61">J41*3/F41</f>
        <v>3.169811320754717</v>
      </c>
      <c r="L41" s="32">
        <f aca="true" t="shared" si="9" ref="L41:L61">I41+K41</f>
        <v>7.320754716981132</v>
      </c>
      <c r="M41" s="22">
        <v>9</v>
      </c>
    </row>
    <row r="42" spans="1:13" s="1" customFormat="1" ht="12.75">
      <c r="A42" s="22">
        <v>3</v>
      </c>
      <c r="B42" s="22">
        <v>2</v>
      </c>
      <c r="C42" s="22" t="s">
        <v>120</v>
      </c>
      <c r="D42" s="22">
        <v>1998</v>
      </c>
      <c r="E42" s="22" t="s">
        <v>45</v>
      </c>
      <c r="F42" s="24">
        <v>46</v>
      </c>
      <c r="G42" s="22" t="s">
        <v>19</v>
      </c>
      <c r="H42" s="22">
        <f>'Results-Biathlon-Ventspils'!N58</f>
        <v>43</v>
      </c>
      <c r="I42" s="22">
        <f t="shared" si="7"/>
        <v>0.9347826086956522</v>
      </c>
      <c r="J42" s="22">
        <v>6</v>
      </c>
      <c r="K42" s="22">
        <f t="shared" si="8"/>
        <v>0.391304347826087</v>
      </c>
      <c r="L42" s="32">
        <f t="shared" si="9"/>
        <v>1.3260869565217392</v>
      </c>
      <c r="M42" s="22">
        <v>22</v>
      </c>
    </row>
    <row r="43" spans="1:13" s="1" customFormat="1" ht="12.75">
      <c r="A43" s="22">
        <v>3</v>
      </c>
      <c r="B43" s="22">
        <v>3</v>
      </c>
      <c r="C43" s="22" t="s">
        <v>121</v>
      </c>
      <c r="D43" s="22">
        <v>1995</v>
      </c>
      <c r="E43" s="22" t="s">
        <v>45</v>
      </c>
      <c r="F43" s="24">
        <v>52.1</v>
      </c>
      <c r="G43" s="22" t="s">
        <v>19</v>
      </c>
      <c r="H43" s="22">
        <v>0</v>
      </c>
      <c r="I43" s="22">
        <f t="shared" si="7"/>
        <v>0</v>
      </c>
      <c r="J43" s="22">
        <v>58</v>
      </c>
      <c r="K43" s="22">
        <f t="shared" si="8"/>
        <v>3.3397312859884836</v>
      </c>
      <c r="L43" s="32">
        <f t="shared" si="9"/>
        <v>3.3397312859884836</v>
      </c>
      <c r="M43" s="22">
        <v>19</v>
      </c>
    </row>
    <row r="44" spans="1:13" s="1" customFormat="1" ht="12.75">
      <c r="A44" s="22">
        <v>3</v>
      </c>
      <c r="B44" s="22">
        <v>4</v>
      </c>
      <c r="C44" s="22" t="s">
        <v>126</v>
      </c>
      <c r="D44" s="22">
        <v>1995</v>
      </c>
      <c r="E44" s="22" t="s">
        <v>127</v>
      </c>
      <c r="F44" s="24">
        <v>56</v>
      </c>
      <c r="G44" s="22" t="s">
        <v>19</v>
      </c>
      <c r="H44" s="22">
        <f>'Results-Biathlon-Ventspils'!N64</f>
        <v>561</v>
      </c>
      <c r="I44" s="22">
        <f t="shared" si="7"/>
        <v>10.017857142857142</v>
      </c>
      <c r="J44" s="22">
        <v>110</v>
      </c>
      <c r="K44" s="22">
        <f t="shared" si="8"/>
        <v>5.892857142857143</v>
      </c>
      <c r="L44" s="32">
        <f t="shared" si="9"/>
        <v>15.910714285714285</v>
      </c>
      <c r="M44" s="22">
        <v>1</v>
      </c>
    </row>
    <row r="45" spans="1:13" s="1" customFormat="1" ht="12.75">
      <c r="A45" s="22">
        <v>3</v>
      </c>
      <c r="B45" s="22">
        <v>5</v>
      </c>
      <c r="C45" s="22" t="s">
        <v>66</v>
      </c>
      <c r="D45" s="22">
        <v>1995</v>
      </c>
      <c r="E45" s="22" t="s">
        <v>45</v>
      </c>
      <c r="F45" s="24">
        <v>58</v>
      </c>
      <c r="G45" s="22" t="s">
        <v>19</v>
      </c>
      <c r="H45" s="22">
        <f>'Results-Biathlon-Ventspils'!N65</f>
        <v>150</v>
      </c>
      <c r="I45" s="22">
        <f t="shared" si="7"/>
        <v>2.586206896551724</v>
      </c>
      <c r="J45" s="22">
        <v>41</v>
      </c>
      <c r="K45" s="22">
        <f t="shared" si="8"/>
        <v>2.1206896551724137</v>
      </c>
      <c r="L45" s="32">
        <f t="shared" si="9"/>
        <v>4.706896551724138</v>
      </c>
      <c r="M45" s="22">
        <v>16</v>
      </c>
    </row>
    <row r="46" spans="1:13" s="1" customFormat="1" ht="12.75">
      <c r="A46" s="22">
        <v>3</v>
      </c>
      <c r="B46" s="22">
        <v>6</v>
      </c>
      <c r="C46" s="22" t="s">
        <v>129</v>
      </c>
      <c r="D46" s="22">
        <v>1996</v>
      </c>
      <c r="E46" s="22" t="s">
        <v>127</v>
      </c>
      <c r="F46" s="24">
        <v>59.9</v>
      </c>
      <c r="G46" s="22" t="s">
        <v>19</v>
      </c>
      <c r="H46" s="22">
        <f>'Results-Biathlon-Ventspils'!N71</f>
        <v>572</v>
      </c>
      <c r="I46" s="22">
        <f aca="true" t="shared" si="10" ref="I46:I53">H46/F46</f>
        <v>9.54924874791319</v>
      </c>
      <c r="J46" s="22">
        <v>105</v>
      </c>
      <c r="K46" s="22">
        <f aca="true" t="shared" si="11" ref="K46:K53">J46*3/F46</f>
        <v>5.258764607679466</v>
      </c>
      <c r="L46" s="32">
        <f aca="true" t="shared" si="12" ref="L46:L53">I46+K46</f>
        <v>14.808013355592657</v>
      </c>
      <c r="M46" s="22">
        <v>2</v>
      </c>
    </row>
    <row r="47" spans="1:13" s="1" customFormat="1" ht="12.75">
      <c r="A47" s="22">
        <v>3</v>
      </c>
      <c r="B47" s="22">
        <v>7</v>
      </c>
      <c r="C47" s="22" t="s">
        <v>130</v>
      </c>
      <c r="D47" s="22">
        <v>1994</v>
      </c>
      <c r="E47" s="22" t="s">
        <v>41</v>
      </c>
      <c r="F47" s="22">
        <v>61.9</v>
      </c>
      <c r="G47" s="22" t="s">
        <v>19</v>
      </c>
      <c r="H47" s="22">
        <f>'Results-Biathlon-Ventspils'!N72</f>
        <v>540</v>
      </c>
      <c r="I47" s="22">
        <f t="shared" si="10"/>
        <v>8.723747980613894</v>
      </c>
      <c r="J47" s="22">
        <v>102</v>
      </c>
      <c r="K47" s="22">
        <f t="shared" si="11"/>
        <v>4.94345718901454</v>
      </c>
      <c r="L47" s="32">
        <f t="shared" si="12"/>
        <v>13.667205169628433</v>
      </c>
      <c r="M47" s="22">
        <v>3</v>
      </c>
    </row>
    <row r="48" spans="1:13" s="1" customFormat="1" ht="12.75">
      <c r="A48" s="22">
        <v>3</v>
      </c>
      <c r="B48" s="22">
        <v>8</v>
      </c>
      <c r="C48" s="22" t="s">
        <v>131</v>
      </c>
      <c r="D48" s="22">
        <v>1994</v>
      </c>
      <c r="E48" s="22" t="s">
        <v>45</v>
      </c>
      <c r="F48" s="24">
        <v>63</v>
      </c>
      <c r="G48" s="22" t="s">
        <v>19</v>
      </c>
      <c r="H48" s="22">
        <f>'Results-Biathlon-Ventspils'!N73</f>
        <v>182</v>
      </c>
      <c r="I48" s="22">
        <f t="shared" si="10"/>
        <v>2.888888888888889</v>
      </c>
      <c r="J48" s="22">
        <v>40</v>
      </c>
      <c r="K48" s="22">
        <f t="shared" si="11"/>
        <v>1.9047619047619047</v>
      </c>
      <c r="L48" s="32">
        <f t="shared" si="12"/>
        <v>4.7936507936507935</v>
      </c>
      <c r="M48" s="22">
        <v>15</v>
      </c>
    </row>
    <row r="49" spans="1:13" s="1" customFormat="1" ht="12.75">
      <c r="A49" s="22">
        <v>3</v>
      </c>
      <c r="B49" s="22">
        <v>9</v>
      </c>
      <c r="C49" s="22" t="s">
        <v>132</v>
      </c>
      <c r="D49" s="22">
        <v>1996</v>
      </c>
      <c r="E49" s="22" t="s">
        <v>45</v>
      </c>
      <c r="F49" s="24">
        <v>63</v>
      </c>
      <c r="G49" s="22" t="s">
        <v>19</v>
      </c>
      <c r="H49" s="22">
        <f>'Results-Biathlon-Ventspils'!N74</f>
        <v>320</v>
      </c>
      <c r="I49" s="22">
        <f t="shared" si="10"/>
        <v>5.079365079365079</v>
      </c>
      <c r="J49" s="22">
        <v>71</v>
      </c>
      <c r="K49" s="22">
        <f t="shared" si="11"/>
        <v>3.380952380952381</v>
      </c>
      <c r="L49" s="32">
        <f t="shared" si="12"/>
        <v>8.46031746031746</v>
      </c>
      <c r="M49" s="22">
        <v>7</v>
      </c>
    </row>
    <row r="50" spans="1:13" s="1" customFormat="1" ht="12.75">
      <c r="A50" s="22">
        <v>3</v>
      </c>
      <c r="B50" s="22">
        <v>10</v>
      </c>
      <c r="C50" s="22" t="s">
        <v>134</v>
      </c>
      <c r="D50" s="22">
        <v>1996</v>
      </c>
      <c r="E50" s="22" t="s">
        <v>45</v>
      </c>
      <c r="F50" s="22">
        <v>67.9</v>
      </c>
      <c r="G50" s="22" t="s">
        <v>19</v>
      </c>
      <c r="H50" s="22">
        <f>'Results-Biathlon-Ventspils'!N78</f>
        <v>383</v>
      </c>
      <c r="I50" s="22">
        <f t="shared" si="10"/>
        <v>5.640648011782032</v>
      </c>
      <c r="J50" s="22">
        <v>78</v>
      </c>
      <c r="K50" s="22">
        <f t="shared" si="11"/>
        <v>3.446244477172312</v>
      </c>
      <c r="L50" s="32">
        <f t="shared" si="12"/>
        <v>9.086892488954344</v>
      </c>
      <c r="M50" s="22">
        <v>6</v>
      </c>
    </row>
    <row r="51" spans="1:13" s="1" customFormat="1" ht="12.75">
      <c r="A51" s="22">
        <v>3</v>
      </c>
      <c r="B51" s="22">
        <v>11</v>
      </c>
      <c r="C51" s="22" t="s">
        <v>135</v>
      </c>
      <c r="D51" s="22">
        <v>1994</v>
      </c>
      <c r="E51" s="22" t="s">
        <v>45</v>
      </c>
      <c r="F51" s="22">
        <v>64.7</v>
      </c>
      <c r="G51" s="22" t="s">
        <v>19</v>
      </c>
      <c r="H51" s="22">
        <v>0</v>
      </c>
      <c r="I51" s="22">
        <f t="shared" si="10"/>
        <v>0</v>
      </c>
      <c r="J51" s="22">
        <v>88</v>
      </c>
      <c r="K51" s="22">
        <f t="shared" si="11"/>
        <v>4.080370942812983</v>
      </c>
      <c r="L51" s="32">
        <f t="shared" si="12"/>
        <v>4.080370942812983</v>
      </c>
      <c r="M51" s="22">
        <v>17</v>
      </c>
    </row>
    <row r="52" spans="1:13" s="1" customFormat="1" ht="12.75">
      <c r="A52" s="22">
        <v>3</v>
      </c>
      <c r="B52" s="22">
        <v>12</v>
      </c>
      <c r="C52" s="22" t="s">
        <v>136</v>
      </c>
      <c r="D52" s="22">
        <v>1995</v>
      </c>
      <c r="E52" s="22" t="s">
        <v>45</v>
      </c>
      <c r="F52" s="22">
        <v>65.7</v>
      </c>
      <c r="G52" s="22" t="s">
        <v>19</v>
      </c>
      <c r="H52" s="22">
        <v>0</v>
      </c>
      <c r="I52" s="22">
        <f t="shared" si="10"/>
        <v>0</v>
      </c>
      <c r="J52" s="22">
        <v>74</v>
      </c>
      <c r="K52" s="22">
        <f t="shared" si="11"/>
        <v>3.3789954337899544</v>
      </c>
      <c r="L52" s="32">
        <f t="shared" si="12"/>
        <v>3.3789954337899544</v>
      </c>
      <c r="M52" s="22">
        <v>18</v>
      </c>
    </row>
    <row r="53" spans="1:13" s="1" customFormat="1" ht="12.75">
      <c r="A53" s="22">
        <v>3</v>
      </c>
      <c r="B53" s="22">
        <v>13</v>
      </c>
      <c r="C53" s="22" t="s">
        <v>139</v>
      </c>
      <c r="D53" s="22">
        <v>1997</v>
      </c>
      <c r="E53" s="22" t="s">
        <v>45</v>
      </c>
      <c r="F53" s="24">
        <v>68.2</v>
      </c>
      <c r="G53" s="22" t="s">
        <v>19</v>
      </c>
      <c r="H53" s="22">
        <f>'Results-Biathlon-Ventspils'!N82</f>
        <v>345</v>
      </c>
      <c r="I53" s="22">
        <f t="shared" si="10"/>
        <v>5.058651026392962</v>
      </c>
      <c r="J53" s="22">
        <v>71</v>
      </c>
      <c r="K53" s="22">
        <f t="shared" si="11"/>
        <v>3.12316715542522</v>
      </c>
      <c r="L53" s="32">
        <f t="shared" si="12"/>
        <v>8.181818181818182</v>
      </c>
      <c r="M53" s="22">
        <v>8</v>
      </c>
    </row>
    <row r="54" spans="1:13" s="1" customFormat="1" ht="12.75">
      <c r="A54" s="22">
        <v>3</v>
      </c>
      <c r="B54" s="22">
        <v>14</v>
      </c>
      <c r="C54" s="22" t="s">
        <v>140</v>
      </c>
      <c r="D54" s="22">
        <v>1998</v>
      </c>
      <c r="E54" s="22" t="s">
        <v>45</v>
      </c>
      <c r="F54" s="24">
        <v>68.1</v>
      </c>
      <c r="G54" s="22" t="s">
        <v>19</v>
      </c>
      <c r="H54" s="22">
        <f>'Results-Biathlon-Ventspils'!N83</f>
        <v>183</v>
      </c>
      <c r="I54" s="22">
        <f t="shared" si="7"/>
        <v>2.6872246696035242</v>
      </c>
      <c r="J54" s="22">
        <v>57</v>
      </c>
      <c r="K54" s="22">
        <f t="shared" si="8"/>
        <v>2.5110132158590313</v>
      </c>
      <c r="L54" s="32">
        <f t="shared" si="9"/>
        <v>5.1982378854625555</v>
      </c>
      <c r="M54" s="22">
        <v>14</v>
      </c>
    </row>
    <row r="55" spans="1:13" s="1" customFormat="1" ht="12.75">
      <c r="A55" s="22">
        <v>3</v>
      </c>
      <c r="B55" s="22">
        <v>15</v>
      </c>
      <c r="C55" s="22" t="s">
        <v>141</v>
      </c>
      <c r="D55" s="22">
        <v>1995</v>
      </c>
      <c r="E55" s="22" t="s">
        <v>45</v>
      </c>
      <c r="F55" s="22">
        <v>78</v>
      </c>
      <c r="G55" s="22" t="s">
        <v>19</v>
      </c>
      <c r="H55" s="22">
        <f>'Results-Biathlon-Ventspils'!N88</f>
        <v>123</v>
      </c>
      <c r="I55" s="22">
        <f t="shared" si="7"/>
        <v>1.5769230769230769</v>
      </c>
      <c r="J55" s="22">
        <v>31</v>
      </c>
      <c r="K55" s="22">
        <f t="shared" si="8"/>
        <v>1.1923076923076923</v>
      </c>
      <c r="L55" s="32">
        <f t="shared" si="9"/>
        <v>2.769230769230769</v>
      </c>
      <c r="M55" s="22">
        <v>21</v>
      </c>
    </row>
    <row r="56" spans="1:13" s="1" customFormat="1" ht="12.75">
      <c r="A56" s="22">
        <v>3</v>
      </c>
      <c r="B56" s="22">
        <v>16</v>
      </c>
      <c r="C56" s="22" t="s">
        <v>44</v>
      </c>
      <c r="D56" s="22">
        <v>1995</v>
      </c>
      <c r="E56" s="22" t="s">
        <v>45</v>
      </c>
      <c r="F56" s="22">
        <v>76.9</v>
      </c>
      <c r="G56" s="22" t="s">
        <v>19</v>
      </c>
      <c r="H56" s="22">
        <f>'Results-Biathlon-Ventspils'!N89</f>
        <v>547</v>
      </c>
      <c r="I56" s="22">
        <f t="shared" si="7"/>
        <v>7.113133940182054</v>
      </c>
      <c r="J56" s="22">
        <v>115</v>
      </c>
      <c r="K56" s="22">
        <f t="shared" si="8"/>
        <v>4.486345903771131</v>
      </c>
      <c r="L56" s="32">
        <f t="shared" si="9"/>
        <v>11.599479843953185</v>
      </c>
      <c r="M56" s="22">
        <v>4</v>
      </c>
    </row>
    <row r="57" spans="1:13" s="1" customFormat="1" ht="12.75">
      <c r="A57" s="22">
        <v>3</v>
      </c>
      <c r="B57" s="22">
        <v>17</v>
      </c>
      <c r="C57" s="22" t="s">
        <v>47</v>
      </c>
      <c r="D57" s="22">
        <v>1997</v>
      </c>
      <c r="E57" s="22" t="s">
        <v>41</v>
      </c>
      <c r="F57" s="22">
        <v>78.1</v>
      </c>
      <c r="G57" s="22" t="s">
        <v>19</v>
      </c>
      <c r="H57" s="22">
        <f>'Results-Biathlon-Ventspils'!N93</f>
        <v>547</v>
      </c>
      <c r="I57" s="22">
        <f t="shared" si="7"/>
        <v>7.003841229193342</v>
      </c>
      <c r="J57" s="22">
        <v>91</v>
      </c>
      <c r="K57" s="22">
        <f t="shared" si="8"/>
        <v>3.495518565941101</v>
      </c>
      <c r="L57" s="32">
        <f t="shared" si="9"/>
        <v>10.499359795134444</v>
      </c>
      <c r="M57" s="22">
        <v>5</v>
      </c>
    </row>
    <row r="58" spans="1:13" s="1" customFormat="1" ht="12.75">
      <c r="A58" s="22">
        <v>3</v>
      </c>
      <c r="B58" s="22">
        <v>18</v>
      </c>
      <c r="C58" s="22" t="s">
        <v>142</v>
      </c>
      <c r="D58" s="22">
        <v>1994</v>
      </c>
      <c r="E58" s="22" t="s">
        <v>45</v>
      </c>
      <c r="F58" s="22">
        <v>82.4</v>
      </c>
      <c r="G58" s="22" t="s">
        <v>19</v>
      </c>
      <c r="H58" s="22">
        <v>0</v>
      </c>
      <c r="I58" s="22">
        <f t="shared" si="7"/>
        <v>0</v>
      </c>
      <c r="J58" s="22">
        <v>85</v>
      </c>
      <c r="K58" s="22">
        <f t="shared" si="8"/>
        <v>3.094660194174757</v>
      </c>
      <c r="L58" s="32">
        <f t="shared" si="9"/>
        <v>3.094660194174757</v>
      </c>
      <c r="M58" s="22">
        <v>20</v>
      </c>
    </row>
    <row r="59" spans="1:13" s="1" customFormat="1" ht="12.75">
      <c r="A59" s="22">
        <v>3</v>
      </c>
      <c r="B59" s="22">
        <v>19</v>
      </c>
      <c r="C59" s="22" t="s">
        <v>68</v>
      </c>
      <c r="D59" s="22">
        <v>1995</v>
      </c>
      <c r="E59" s="22" t="s">
        <v>45</v>
      </c>
      <c r="F59" s="22">
        <v>85.1</v>
      </c>
      <c r="G59" s="22" t="s">
        <v>19</v>
      </c>
      <c r="H59" s="22">
        <f>'Results-Biathlon-Ventspils'!N98</f>
        <v>354</v>
      </c>
      <c r="I59" s="22">
        <f t="shared" si="7"/>
        <v>4.159811985898942</v>
      </c>
      <c r="J59" s="22">
        <v>72</v>
      </c>
      <c r="K59" s="22">
        <f t="shared" si="8"/>
        <v>2.538190364277321</v>
      </c>
      <c r="L59" s="32">
        <f t="shared" si="9"/>
        <v>6.698002350176264</v>
      </c>
      <c r="M59" s="22">
        <v>13</v>
      </c>
    </row>
    <row r="60" spans="1:13" s="1" customFormat="1" ht="12.75">
      <c r="A60" s="22">
        <v>3</v>
      </c>
      <c r="B60" s="22">
        <v>20</v>
      </c>
      <c r="C60" s="22" t="s">
        <v>69</v>
      </c>
      <c r="D60" s="22">
        <v>1995</v>
      </c>
      <c r="E60" s="22" t="s">
        <v>45</v>
      </c>
      <c r="F60" s="24">
        <v>95</v>
      </c>
      <c r="G60" s="22" t="s">
        <v>19</v>
      </c>
      <c r="H60" s="22">
        <f>'Results-Biathlon-Ventspils'!N99</f>
        <v>432</v>
      </c>
      <c r="I60" s="22">
        <f t="shared" si="7"/>
        <v>4.5473684210526315</v>
      </c>
      <c r="J60" s="22">
        <v>72</v>
      </c>
      <c r="K60" s="22">
        <f t="shared" si="8"/>
        <v>2.2736842105263158</v>
      </c>
      <c r="L60" s="32">
        <f t="shared" si="9"/>
        <v>6.821052631578947</v>
      </c>
      <c r="M60" s="22">
        <v>12</v>
      </c>
    </row>
    <row r="61" spans="1:13" s="1" customFormat="1" ht="12.75">
      <c r="A61" s="22">
        <v>3</v>
      </c>
      <c r="B61" s="22">
        <v>21</v>
      </c>
      <c r="C61" s="22" t="s">
        <v>46</v>
      </c>
      <c r="D61" s="22">
        <v>1995</v>
      </c>
      <c r="E61" s="22" t="s">
        <v>41</v>
      </c>
      <c r="F61" s="22">
        <v>74.9</v>
      </c>
      <c r="G61" s="22" t="s">
        <v>19</v>
      </c>
      <c r="H61" s="22">
        <f>'Results-Biathlon-Ventspils'!N87</f>
        <v>517</v>
      </c>
      <c r="I61" s="22">
        <f t="shared" si="7"/>
        <v>6.902536715620827</v>
      </c>
      <c r="J61" s="22">
        <v>0</v>
      </c>
      <c r="K61" s="22">
        <f t="shared" si="8"/>
        <v>0</v>
      </c>
      <c r="L61" s="32">
        <f t="shared" si="9"/>
        <v>6.902536715620827</v>
      </c>
      <c r="M61" s="22">
        <v>11</v>
      </c>
    </row>
    <row r="62" spans="1:13" s="1" customFormat="1" ht="12.75">
      <c r="A62" s="22">
        <v>3</v>
      </c>
      <c r="B62" s="22">
        <v>22</v>
      </c>
      <c r="C62" s="22" t="s">
        <v>43</v>
      </c>
      <c r="D62" s="22">
        <v>1995</v>
      </c>
      <c r="E62" s="22" t="s">
        <v>41</v>
      </c>
      <c r="F62" s="22">
        <v>78.6</v>
      </c>
      <c r="G62" s="22" t="s">
        <v>19</v>
      </c>
      <c r="H62" s="22">
        <f>'Results-Biathlon-Ventspils'!N94</f>
        <v>544</v>
      </c>
      <c r="I62" s="22">
        <f>H62/F62</f>
        <v>6.921119592875319</v>
      </c>
      <c r="J62" s="22">
        <v>0</v>
      </c>
      <c r="K62" s="22">
        <f>J62*3/F62</f>
        <v>0</v>
      </c>
      <c r="L62" s="32">
        <f>I62+K62</f>
        <v>6.921119592875319</v>
      </c>
      <c r="M62" s="22">
        <v>10</v>
      </c>
    </row>
    <row r="63" spans="1:13" s="1" customFormat="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s="9" customFormat="1" ht="18.75" customHeight="1">
      <c r="A64" s="35" t="s">
        <v>25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s="9" customFormat="1" ht="12.75" hidden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s="3" customFormat="1" ht="13.5" thickBo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s="1" customFormat="1" ht="45.75" thickBot="1">
      <c r="A67" s="28" t="s">
        <v>4</v>
      </c>
      <c r="B67" s="28" t="s">
        <v>5</v>
      </c>
      <c r="C67" s="28" t="s">
        <v>6</v>
      </c>
      <c r="D67" s="28" t="s">
        <v>7</v>
      </c>
      <c r="E67" s="28" t="s">
        <v>8</v>
      </c>
      <c r="F67" s="29" t="s">
        <v>49</v>
      </c>
      <c r="G67" s="29" t="s">
        <v>13</v>
      </c>
      <c r="H67" s="29" t="s">
        <v>213</v>
      </c>
      <c r="I67" s="29" t="s">
        <v>10</v>
      </c>
      <c r="J67" s="29" t="s">
        <v>211</v>
      </c>
      <c r="K67" s="29" t="s">
        <v>10</v>
      </c>
      <c r="L67" s="29" t="s">
        <v>12</v>
      </c>
      <c r="M67" s="29" t="s">
        <v>11</v>
      </c>
    </row>
    <row r="68" spans="1:13" s="1" customFormat="1" ht="12.75">
      <c r="A68" s="22">
        <v>4</v>
      </c>
      <c r="B68" s="22">
        <v>1</v>
      </c>
      <c r="C68" s="22" t="s">
        <v>146</v>
      </c>
      <c r="D68" s="22">
        <v>1973</v>
      </c>
      <c r="E68" s="22" t="s">
        <v>114</v>
      </c>
      <c r="F68" s="22">
        <v>62.8</v>
      </c>
      <c r="G68" s="22" t="s">
        <v>29</v>
      </c>
      <c r="H68" s="22">
        <v>0</v>
      </c>
      <c r="I68" s="22">
        <f aca="true" t="shared" si="13" ref="I68:I99">H68/F68</f>
        <v>0</v>
      </c>
      <c r="J68" s="22">
        <v>64</v>
      </c>
      <c r="K68" s="22">
        <f aca="true" t="shared" si="14" ref="K68:K99">J68*3/F68</f>
        <v>3.0573248407643314</v>
      </c>
      <c r="L68" s="32">
        <f aca="true" t="shared" si="15" ref="L68:L99">I68+K68</f>
        <v>3.0573248407643314</v>
      </c>
      <c r="M68" s="22">
        <v>18</v>
      </c>
    </row>
    <row r="69" spans="1:13" s="1" customFormat="1" ht="12.75">
      <c r="A69" s="22">
        <v>4</v>
      </c>
      <c r="B69" s="22">
        <v>2</v>
      </c>
      <c r="C69" s="22" t="s">
        <v>133</v>
      </c>
      <c r="D69" s="22">
        <v>1994</v>
      </c>
      <c r="E69" s="22" t="s">
        <v>45</v>
      </c>
      <c r="F69" s="22">
        <v>58.1</v>
      </c>
      <c r="G69" s="22" t="s">
        <v>29</v>
      </c>
      <c r="H69" s="22">
        <f>'Results-Biathlon-Ventspils'!N107</f>
        <v>90</v>
      </c>
      <c r="I69" s="22">
        <f t="shared" si="13"/>
        <v>1.549053356282272</v>
      </c>
      <c r="J69" s="22">
        <v>36</v>
      </c>
      <c r="K69" s="22">
        <f t="shared" si="14"/>
        <v>1.8588640275387263</v>
      </c>
      <c r="L69" s="32">
        <f t="shared" si="15"/>
        <v>3.4079173838209984</v>
      </c>
      <c r="M69" s="22">
        <v>14</v>
      </c>
    </row>
    <row r="70" spans="1:13" s="1" customFormat="1" ht="12.75">
      <c r="A70" s="22">
        <v>4</v>
      </c>
      <c r="B70" s="22">
        <v>3</v>
      </c>
      <c r="C70" s="22" t="s">
        <v>128</v>
      </c>
      <c r="D70" s="22">
        <v>1994</v>
      </c>
      <c r="E70" s="22" t="s">
        <v>45</v>
      </c>
      <c r="F70" s="24">
        <v>56</v>
      </c>
      <c r="G70" s="22" t="s">
        <v>29</v>
      </c>
      <c r="H70" s="22">
        <v>0</v>
      </c>
      <c r="I70" s="22">
        <f t="shared" si="13"/>
        <v>0</v>
      </c>
      <c r="J70" s="22">
        <v>34</v>
      </c>
      <c r="K70" s="22">
        <f t="shared" si="14"/>
        <v>1.8214285714285714</v>
      </c>
      <c r="L70" s="32">
        <f t="shared" si="15"/>
        <v>1.8214285714285714</v>
      </c>
      <c r="M70" s="22">
        <v>32</v>
      </c>
    </row>
    <row r="71" spans="1:13" s="1" customFormat="1" ht="12.75">
      <c r="A71" s="22">
        <v>4</v>
      </c>
      <c r="B71" s="22">
        <v>4</v>
      </c>
      <c r="C71" s="22" t="s">
        <v>147</v>
      </c>
      <c r="D71" s="22">
        <v>1986</v>
      </c>
      <c r="E71" s="22" t="s">
        <v>45</v>
      </c>
      <c r="F71" s="22">
        <v>60.7</v>
      </c>
      <c r="G71" s="22" t="s">
        <v>29</v>
      </c>
      <c r="H71" s="22">
        <v>0</v>
      </c>
      <c r="I71" s="22">
        <f t="shared" si="13"/>
        <v>0</v>
      </c>
      <c r="J71" s="22">
        <v>50</v>
      </c>
      <c r="K71" s="22">
        <f t="shared" si="14"/>
        <v>2.471169686985173</v>
      </c>
      <c r="L71" s="32">
        <f t="shared" si="15"/>
        <v>2.471169686985173</v>
      </c>
      <c r="M71" s="22">
        <v>23</v>
      </c>
    </row>
    <row r="72" spans="1:13" s="1" customFormat="1" ht="12.75">
      <c r="A72" s="22">
        <v>4</v>
      </c>
      <c r="B72" s="22">
        <v>5</v>
      </c>
      <c r="C72" s="22" t="s">
        <v>50</v>
      </c>
      <c r="D72" s="22">
        <v>1995</v>
      </c>
      <c r="E72" s="22" t="s">
        <v>41</v>
      </c>
      <c r="F72" s="22">
        <v>63.7</v>
      </c>
      <c r="G72" s="22" t="s">
        <v>29</v>
      </c>
      <c r="H72" s="22">
        <f>'Results-Biathlon-Ventspils'!N112</f>
        <v>340</v>
      </c>
      <c r="I72" s="22">
        <f t="shared" si="13"/>
        <v>5.337519623233908</v>
      </c>
      <c r="J72" s="22">
        <v>75</v>
      </c>
      <c r="K72" s="22">
        <f t="shared" si="14"/>
        <v>3.532182103610675</v>
      </c>
      <c r="L72" s="32">
        <f t="shared" si="15"/>
        <v>8.869701726844584</v>
      </c>
      <c r="M72" s="22">
        <v>2</v>
      </c>
    </row>
    <row r="73" spans="1:13" s="1" customFormat="1" ht="12.75">
      <c r="A73" s="22">
        <v>4</v>
      </c>
      <c r="B73" s="22">
        <v>6</v>
      </c>
      <c r="C73" s="22" t="s">
        <v>137</v>
      </c>
      <c r="D73" s="22">
        <v>1995</v>
      </c>
      <c r="E73" s="22" t="s">
        <v>45</v>
      </c>
      <c r="F73" s="22">
        <v>63.8</v>
      </c>
      <c r="G73" s="22" t="s">
        <v>29</v>
      </c>
      <c r="H73" s="22">
        <f>'Results-Biathlon-Ventspils'!N113</f>
        <v>156</v>
      </c>
      <c r="I73" s="22">
        <f t="shared" si="13"/>
        <v>2.4451410658307213</v>
      </c>
      <c r="J73" s="22">
        <v>52</v>
      </c>
      <c r="K73" s="22">
        <f t="shared" si="14"/>
        <v>2.4451410658307213</v>
      </c>
      <c r="L73" s="32">
        <f t="shared" si="15"/>
        <v>4.890282131661443</v>
      </c>
      <c r="M73" s="22">
        <v>8</v>
      </c>
    </row>
    <row r="74" spans="1:13" s="1" customFormat="1" ht="12.75">
      <c r="A74" s="22">
        <v>4</v>
      </c>
      <c r="B74" s="22">
        <v>7</v>
      </c>
      <c r="C74" s="22" t="s">
        <v>148</v>
      </c>
      <c r="D74" s="22">
        <v>1992</v>
      </c>
      <c r="E74" s="22" t="s">
        <v>45</v>
      </c>
      <c r="F74" s="22">
        <v>67</v>
      </c>
      <c r="G74" s="22" t="s">
        <v>29</v>
      </c>
      <c r="H74" s="22">
        <f>'Results-Biathlon-Ventspils'!N114</f>
        <v>280</v>
      </c>
      <c r="I74" s="22">
        <f t="shared" si="13"/>
        <v>4.17910447761194</v>
      </c>
      <c r="J74" s="22">
        <v>75</v>
      </c>
      <c r="K74" s="22">
        <f t="shared" si="14"/>
        <v>3.3582089552238807</v>
      </c>
      <c r="L74" s="32">
        <f t="shared" si="15"/>
        <v>7.537313432835821</v>
      </c>
      <c r="M74" s="22">
        <v>4</v>
      </c>
    </row>
    <row r="75" spans="1:13" s="1" customFormat="1" ht="12.75">
      <c r="A75" s="22">
        <v>4</v>
      </c>
      <c r="B75" s="22">
        <v>8</v>
      </c>
      <c r="C75" s="22" t="s">
        <v>149</v>
      </c>
      <c r="D75" s="22">
        <v>1992</v>
      </c>
      <c r="E75" s="22" t="s">
        <v>45</v>
      </c>
      <c r="F75" s="22">
        <v>67.9</v>
      </c>
      <c r="G75" s="22" t="s">
        <v>29</v>
      </c>
      <c r="H75" s="22">
        <v>0</v>
      </c>
      <c r="I75" s="22">
        <f t="shared" si="13"/>
        <v>0</v>
      </c>
      <c r="J75" s="22">
        <v>55</v>
      </c>
      <c r="K75" s="22">
        <f t="shared" si="14"/>
        <v>2.430044182621502</v>
      </c>
      <c r="L75" s="32">
        <f t="shared" si="15"/>
        <v>2.430044182621502</v>
      </c>
      <c r="M75" s="22">
        <v>24</v>
      </c>
    </row>
    <row r="76" spans="1:13" s="1" customFormat="1" ht="12.75">
      <c r="A76" s="22">
        <v>4</v>
      </c>
      <c r="B76" s="22">
        <v>9</v>
      </c>
      <c r="C76" s="22" t="s">
        <v>151</v>
      </c>
      <c r="D76" s="22">
        <v>1963</v>
      </c>
      <c r="E76" s="22" t="s">
        <v>45</v>
      </c>
      <c r="F76" s="24">
        <v>71.9</v>
      </c>
      <c r="G76" s="22" t="s">
        <v>29</v>
      </c>
      <c r="H76" s="22">
        <f>'Results-Biathlon-Ventspils'!N119</f>
        <v>336</v>
      </c>
      <c r="I76" s="22">
        <f t="shared" si="13"/>
        <v>4.673157162726008</v>
      </c>
      <c r="J76" s="22">
        <v>26</v>
      </c>
      <c r="K76" s="22">
        <f t="shared" si="14"/>
        <v>1.0848400556328233</v>
      </c>
      <c r="L76" s="32">
        <f t="shared" si="15"/>
        <v>5.757997218358831</v>
      </c>
      <c r="M76" s="22">
        <v>6</v>
      </c>
    </row>
    <row r="77" spans="1:13" s="1" customFormat="1" ht="12.75">
      <c r="A77" s="22">
        <v>4</v>
      </c>
      <c r="B77" s="22">
        <v>10</v>
      </c>
      <c r="C77" s="22" t="s">
        <v>152</v>
      </c>
      <c r="D77" s="22">
        <v>1986</v>
      </c>
      <c r="E77" s="22" t="s">
        <v>45</v>
      </c>
      <c r="F77" s="24">
        <v>73</v>
      </c>
      <c r="G77" s="22" t="s">
        <v>29</v>
      </c>
      <c r="H77" s="22">
        <v>0</v>
      </c>
      <c r="I77" s="22">
        <f t="shared" si="13"/>
        <v>0</v>
      </c>
      <c r="J77" s="22">
        <v>50</v>
      </c>
      <c r="K77" s="22">
        <f t="shared" si="14"/>
        <v>2.0547945205479454</v>
      </c>
      <c r="L77" s="32">
        <f t="shared" si="15"/>
        <v>2.0547945205479454</v>
      </c>
      <c r="M77" s="22">
        <v>30</v>
      </c>
    </row>
    <row r="78" spans="1:13" s="1" customFormat="1" ht="12.75">
      <c r="A78" s="22">
        <v>4</v>
      </c>
      <c r="B78" s="22">
        <v>11</v>
      </c>
      <c r="C78" s="22" t="s">
        <v>155</v>
      </c>
      <c r="D78" s="22">
        <v>1989</v>
      </c>
      <c r="E78" s="22" t="s">
        <v>45</v>
      </c>
      <c r="F78" s="24">
        <v>78</v>
      </c>
      <c r="G78" s="22" t="s">
        <v>29</v>
      </c>
      <c r="H78" s="22">
        <v>0</v>
      </c>
      <c r="I78" s="22">
        <f t="shared" si="13"/>
        <v>0</v>
      </c>
      <c r="J78" s="22">
        <v>85</v>
      </c>
      <c r="K78" s="22">
        <f t="shared" si="14"/>
        <v>3.269230769230769</v>
      </c>
      <c r="L78" s="32">
        <f t="shared" si="15"/>
        <v>3.269230769230769</v>
      </c>
      <c r="M78" s="22">
        <v>15</v>
      </c>
    </row>
    <row r="79" spans="1:13" s="1" customFormat="1" ht="12.75">
      <c r="A79" s="22">
        <v>4</v>
      </c>
      <c r="B79" s="22">
        <v>12</v>
      </c>
      <c r="C79" s="22" t="s">
        <v>156</v>
      </c>
      <c r="D79" s="22">
        <v>1969</v>
      </c>
      <c r="E79" s="22" t="s">
        <v>41</v>
      </c>
      <c r="F79" s="22">
        <v>74.3</v>
      </c>
      <c r="G79" s="22" t="s">
        <v>29</v>
      </c>
      <c r="H79" s="22">
        <f>'Results-Biathlon-Ventspils'!N123</f>
        <v>445</v>
      </c>
      <c r="I79" s="22">
        <f t="shared" si="13"/>
        <v>5.989232839838492</v>
      </c>
      <c r="J79" s="22">
        <v>86</v>
      </c>
      <c r="K79" s="22">
        <f t="shared" si="14"/>
        <v>3.4724091520861373</v>
      </c>
      <c r="L79" s="32">
        <f t="shared" si="15"/>
        <v>9.46164199192463</v>
      </c>
      <c r="M79" s="22">
        <v>1</v>
      </c>
    </row>
    <row r="80" spans="1:13" s="1" customFormat="1" ht="12.75">
      <c r="A80" s="22">
        <v>4</v>
      </c>
      <c r="B80" s="22">
        <v>13</v>
      </c>
      <c r="C80" s="22" t="s">
        <v>157</v>
      </c>
      <c r="D80" s="22">
        <v>1985</v>
      </c>
      <c r="E80" s="22" t="s">
        <v>45</v>
      </c>
      <c r="F80" s="24">
        <v>77.8</v>
      </c>
      <c r="G80" s="22" t="s">
        <v>29</v>
      </c>
      <c r="H80" s="22">
        <v>0</v>
      </c>
      <c r="I80" s="22">
        <f t="shared" si="13"/>
        <v>0</v>
      </c>
      <c r="J80" s="22">
        <v>92</v>
      </c>
      <c r="K80" s="22">
        <f t="shared" si="14"/>
        <v>3.5475578406169666</v>
      </c>
      <c r="L80" s="32">
        <f t="shared" si="15"/>
        <v>3.5475578406169666</v>
      </c>
      <c r="M80" s="22">
        <v>13</v>
      </c>
    </row>
    <row r="81" spans="1:13" s="1" customFormat="1" ht="12.75">
      <c r="A81" s="22">
        <v>4</v>
      </c>
      <c r="B81" s="22">
        <v>14</v>
      </c>
      <c r="C81" s="22" t="s">
        <v>158</v>
      </c>
      <c r="D81" s="22">
        <v>1982</v>
      </c>
      <c r="E81" s="22" t="s">
        <v>45</v>
      </c>
      <c r="F81" s="24">
        <v>76.9</v>
      </c>
      <c r="G81" s="22" t="s">
        <v>29</v>
      </c>
      <c r="H81" s="22">
        <v>0</v>
      </c>
      <c r="I81" s="22">
        <f t="shared" si="13"/>
        <v>0</v>
      </c>
      <c r="J81" s="22">
        <v>30</v>
      </c>
      <c r="K81" s="22">
        <f t="shared" si="14"/>
        <v>1.1703511053315994</v>
      </c>
      <c r="L81" s="32">
        <f t="shared" si="15"/>
        <v>1.1703511053315994</v>
      </c>
      <c r="M81" s="22">
        <v>36</v>
      </c>
    </row>
    <row r="82" spans="1:13" s="1" customFormat="1" ht="12.75">
      <c r="A82" s="22">
        <v>4</v>
      </c>
      <c r="B82" s="22">
        <v>15</v>
      </c>
      <c r="C82" s="22" t="s">
        <v>160</v>
      </c>
      <c r="D82" s="22">
        <v>1973</v>
      </c>
      <c r="E82" s="22" t="s">
        <v>161</v>
      </c>
      <c r="F82" s="24">
        <v>82.5</v>
      </c>
      <c r="G82" s="22" t="s">
        <v>29</v>
      </c>
      <c r="H82" s="22">
        <v>0</v>
      </c>
      <c r="I82" s="22">
        <f t="shared" si="13"/>
        <v>0</v>
      </c>
      <c r="J82" s="22">
        <v>65</v>
      </c>
      <c r="K82" s="22">
        <f t="shared" si="14"/>
        <v>2.3636363636363638</v>
      </c>
      <c r="L82" s="32">
        <f t="shared" si="15"/>
        <v>2.3636363636363638</v>
      </c>
      <c r="M82" s="22">
        <v>27</v>
      </c>
    </row>
    <row r="83" spans="1:13" s="1" customFormat="1" ht="12.75">
      <c r="A83" s="22">
        <v>4</v>
      </c>
      <c r="B83" s="22">
        <v>16</v>
      </c>
      <c r="C83" s="22" t="s">
        <v>143</v>
      </c>
      <c r="D83" s="22">
        <v>1996</v>
      </c>
      <c r="E83" s="22" t="s">
        <v>45</v>
      </c>
      <c r="F83" s="24">
        <v>83.2</v>
      </c>
      <c r="G83" s="22" t="s">
        <v>29</v>
      </c>
      <c r="H83" s="22">
        <f>'Results-Biathlon-Ventspils'!N129</f>
        <v>400</v>
      </c>
      <c r="I83" s="22">
        <f t="shared" si="13"/>
        <v>4.8076923076923075</v>
      </c>
      <c r="J83" s="22">
        <v>76</v>
      </c>
      <c r="K83" s="22">
        <f t="shared" si="14"/>
        <v>2.7403846153846154</v>
      </c>
      <c r="L83" s="32">
        <f t="shared" si="15"/>
        <v>7.548076923076923</v>
      </c>
      <c r="M83" s="22">
        <v>3</v>
      </c>
    </row>
    <row r="84" spans="1:13" s="1" customFormat="1" ht="12.75">
      <c r="A84" s="22">
        <v>4</v>
      </c>
      <c r="B84" s="22">
        <v>17</v>
      </c>
      <c r="C84" s="22" t="s">
        <v>162</v>
      </c>
      <c r="D84" s="22">
        <v>1992</v>
      </c>
      <c r="E84" s="22" t="s">
        <v>45</v>
      </c>
      <c r="F84" s="24">
        <v>84.1</v>
      </c>
      <c r="G84" s="22" t="s">
        <v>29</v>
      </c>
      <c r="H84" s="22">
        <f>'Results-Biathlon-Ventspils'!N130</f>
        <v>239</v>
      </c>
      <c r="I84" s="22">
        <f t="shared" si="13"/>
        <v>2.841854934601665</v>
      </c>
      <c r="J84" s="22">
        <v>50</v>
      </c>
      <c r="K84" s="22">
        <f t="shared" si="14"/>
        <v>1.7835909631391202</v>
      </c>
      <c r="L84" s="32">
        <f t="shared" si="15"/>
        <v>4.625445897740786</v>
      </c>
      <c r="M84" s="22">
        <v>9</v>
      </c>
    </row>
    <row r="85" spans="1:13" s="1" customFormat="1" ht="12.75">
      <c r="A85" s="22">
        <v>4</v>
      </c>
      <c r="B85" s="22">
        <v>18</v>
      </c>
      <c r="C85" s="22" t="s">
        <v>163</v>
      </c>
      <c r="D85" s="22">
        <v>1958</v>
      </c>
      <c r="E85" s="22" t="s">
        <v>41</v>
      </c>
      <c r="F85" s="24">
        <v>80</v>
      </c>
      <c r="G85" s="22" t="s">
        <v>29</v>
      </c>
      <c r="H85" s="22">
        <v>0</v>
      </c>
      <c r="I85" s="22">
        <f t="shared" si="13"/>
        <v>0</v>
      </c>
      <c r="J85" s="22">
        <v>77</v>
      </c>
      <c r="K85" s="22">
        <f t="shared" si="14"/>
        <v>2.8875</v>
      </c>
      <c r="L85" s="32">
        <f t="shared" si="15"/>
        <v>2.8875</v>
      </c>
      <c r="M85" s="22">
        <v>21</v>
      </c>
    </row>
    <row r="86" spans="1:13" s="1" customFormat="1" ht="12.75">
      <c r="A86" s="22">
        <v>4</v>
      </c>
      <c r="B86" s="22">
        <v>19</v>
      </c>
      <c r="C86" s="22" t="s">
        <v>144</v>
      </c>
      <c r="D86" s="22">
        <v>1995</v>
      </c>
      <c r="E86" s="22" t="s">
        <v>45</v>
      </c>
      <c r="F86" s="24">
        <v>79.2</v>
      </c>
      <c r="G86" s="22" t="s">
        <v>29</v>
      </c>
      <c r="H86" s="22">
        <v>0</v>
      </c>
      <c r="I86" s="22">
        <f t="shared" si="13"/>
        <v>0</v>
      </c>
      <c r="J86" s="22">
        <v>43</v>
      </c>
      <c r="K86" s="22">
        <f t="shared" si="14"/>
        <v>1.6287878787878787</v>
      </c>
      <c r="L86" s="32">
        <f t="shared" si="15"/>
        <v>1.6287878787878787</v>
      </c>
      <c r="M86" s="22">
        <v>33</v>
      </c>
    </row>
    <row r="87" spans="1:13" s="1" customFormat="1" ht="12.75">
      <c r="A87" s="22">
        <v>4</v>
      </c>
      <c r="B87" s="22">
        <v>20</v>
      </c>
      <c r="C87" s="22" t="s">
        <v>164</v>
      </c>
      <c r="D87" s="22">
        <v>1989</v>
      </c>
      <c r="E87" s="22" t="s">
        <v>45</v>
      </c>
      <c r="F87" s="24">
        <v>80</v>
      </c>
      <c r="G87" s="22" t="s">
        <v>29</v>
      </c>
      <c r="H87" s="22">
        <v>0</v>
      </c>
      <c r="I87" s="22">
        <f t="shared" si="13"/>
        <v>0</v>
      </c>
      <c r="J87" s="22">
        <v>56</v>
      </c>
      <c r="K87" s="22">
        <f t="shared" si="14"/>
        <v>2.1</v>
      </c>
      <c r="L87" s="32">
        <f t="shared" si="15"/>
        <v>2.1</v>
      </c>
      <c r="M87" s="22">
        <v>29</v>
      </c>
    </row>
    <row r="88" spans="1:13" s="1" customFormat="1" ht="12.75">
      <c r="A88" s="22">
        <v>4</v>
      </c>
      <c r="B88" s="22">
        <v>21</v>
      </c>
      <c r="C88" s="22" t="s">
        <v>166</v>
      </c>
      <c r="D88" s="22">
        <v>1971</v>
      </c>
      <c r="E88" s="22" t="s">
        <v>127</v>
      </c>
      <c r="F88" s="22">
        <v>92.9</v>
      </c>
      <c r="G88" s="22" t="s">
        <v>29</v>
      </c>
      <c r="H88" s="22">
        <v>0</v>
      </c>
      <c r="I88" s="22">
        <f t="shared" si="13"/>
        <v>0</v>
      </c>
      <c r="J88" s="22">
        <v>87</v>
      </c>
      <c r="K88" s="22">
        <f t="shared" si="14"/>
        <v>2.809472551130247</v>
      </c>
      <c r="L88" s="32">
        <f t="shared" si="15"/>
        <v>2.809472551130247</v>
      </c>
      <c r="M88" s="22">
        <v>22</v>
      </c>
    </row>
    <row r="89" spans="1:13" s="1" customFormat="1" ht="12.75">
      <c r="A89" s="22">
        <v>4</v>
      </c>
      <c r="B89" s="22">
        <v>22</v>
      </c>
      <c r="C89" s="22" t="s">
        <v>167</v>
      </c>
      <c r="D89" s="22">
        <v>1967</v>
      </c>
      <c r="E89" s="22" t="s">
        <v>114</v>
      </c>
      <c r="F89" s="24">
        <v>89</v>
      </c>
      <c r="G89" s="22" t="s">
        <v>29</v>
      </c>
      <c r="H89" s="22">
        <v>0</v>
      </c>
      <c r="I89" s="22">
        <f t="shared" si="13"/>
        <v>0</v>
      </c>
      <c r="J89" s="22">
        <v>88</v>
      </c>
      <c r="K89" s="22">
        <f t="shared" si="14"/>
        <v>2.966292134831461</v>
      </c>
      <c r="L89" s="32">
        <f t="shared" si="15"/>
        <v>2.966292134831461</v>
      </c>
      <c r="M89" s="22">
        <v>20</v>
      </c>
    </row>
    <row r="90" spans="1:13" s="1" customFormat="1" ht="12.75">
      <c r="A90" s="22">
        <v>4</v>
      </c>
      <c r="B90" s="22">
        <v>23</v>
      </c>
      <c r="C90" s="22" t="s">
        <v>168</v>
      </c>
      <c r="D90" s="22">
        <v>1970</v>
      </c>
      <c r="E90" s="22" t="s">
        <v>161</v>
      </c>
      <c r="F90" s="22">
        <v>93.9</v>
      </c>
      <c r="G90" s="22" t="s">
        <v>29</v>
      </c>
      <c r="H90" s="22">
        <v>0</v>
      </c>
      <c r="I90" s="22">
        <f t="shared" si="13"/>
        <v>0</v>
      </c>
      <c r="J90" s="22">
        <v>61</v>
      </c>
      <c r="K90" s="22">
        <f t="shared" si="14"/>
        <v>1.94888178913738</v>
      </c>
      <c r="L90" s="32">
        <f t="shared" si="15"/>
        <v>1.94888178913738</v>
      </c>
      <c r="M90" s="22">
        <v>31</v>
      </c>
    </row>
    <row r="91" spans="1:13" s="1" customFormat="1" ht="12.75">
      <c r="A91" s="22">
        <v>4</v>
      </c>
      <c r="B91" s="22">
        <v>24</v>
      </c>
      <c r="C91" s="22" t="s">
        <v>169</v>
      </c>
      <c r="D91" s="22">
        <v>1992</v>
      </c>
      <c r="E91" s="22" t="s">
        <v>45</v>
      </c>
      <c r="F91" s="24">
        <v>93</v>
      </c>
      <c r="G91" s="22" t="s">
        <v>29</v>
      </c>
      <c r="H91" s="22">
        <v>0</v>
      </c>
      <c r="I91" s="22">
        <f t="shared" si="13"/>
        <v>0</v>
      </c>
      <c r="J91" s="22">
        <v>21</v>
      </c>
      <c r="K91" s="22">
        <f t="shared" si="14"/>
        <v>0.6774193548387096</v>
      </c>
      <c r="L91" s="32">
        <f t="shared" si="15"/>
        <v>0.6774193548387096</v>
      </c>
      <c r="M91" s="22">
        <v>40</v>
      </c>
    </row>
    <row r="92" spans="1:13" s="1" customFormat="1" ht="12.75">
      <c r="A92" s="22">
        <v>4</v>
      </c>
      <c r="B92" s="22">
        <v>25</v>
      </c>
      <c r="C92" s="22" t="s">
        <v>170</v>
      </c>
      <c r="D92" s="22">
        <v>1993</v>
      </c>
      <c r="E92" s="22" t="s">
        <v>45</v>
      </c>
      <c r="F92" s="24">
        <v>92.9</v>
      </c>
      <c r="G92" s="22" t="s">
        <v>29</v>
      </c>
      <c r="H92" s="22">
        <f>'Results-Biathlon-Ventspils'!N137</f>
        <v>401</v>
      </c>
      <c r="I92" s="22">
        <f t="shared" si="13"/>
        <v>4.316469321851453</v>
      </c>
      <c r="J92" s="22">
        <v>55</v>
      </c>
      <c r="K92" s="22">
        <f t="shared" si="14"/>
        <v>1.7761033369214208</v>
      </c>
      <c r="L92" s="32">
        <f t="shared" si="15"/>
        <v>6.092572658772873</v>
      </c>
      <c r="M92" s="22">
        <v>5</v>
      </c>
    </row>
    <row r="93" spans="1:13" s="1" customFormat="1" ht="12.75">
      <c r="A93" s="22">
        <v>4</v>
      </c>
      <c r="B93" s="22">
        <v>26</v>
      </c>
      <c r="C93" s="22" t="s">
        <v>171</v>
      </c>
      <c r="D93" s="22">
        <v>1961</v>
      </c>
      <c r="E93" s="22" t="s">
        <v>45</v>
      </c>
      <c r="F93" s="24">
        <v>85.1</v>
      </c>
      <c r="G93" s="22" t="s">
        <v>29</v>
      </c>
      <c r="H93" s="22">
        <v>0</v>
      </c>
      <c r="I93" s="22">
        <f t="shared" si="13"/>
        <v>0</v>
      </c>
      <c r="J93" s="22">
        <v>68</v>
      </c>
      <c r="K93" s="22">
        <f t="shared" si="14"/>
        <v>2.3971797884841366</v>
      </c>
      <c r="L93" s="32">
        <f t="shared" si="15"/>
        <v>2.3971797884841366</v>
      </c>
      <c r="M93" s="22">
        <v>26</v>
      </c>
    </row>
    <row r="94" spans="1:13" s="1" customFormat="1" ht="12.75">
      <c r="A94" s="22">
        <v>4</v>
      </c>
      <c r="B94" s="22">
        <v>27</v>
      </c>
      <c r="C94" s="22" t="s">
        <v>172</v>
      </c>
      <c r="D94" s="22">
        <v>1985</v>
      </c>
      <c r="E94" s="22" t="s">
        <v>45</v>
      </c>
      <c r="F94" s="24">
        <v>86.1</v>
      </c>
      <c r="G94" s="22" t="s">
        <v>29</v>
      </c>
      <c r="H94" s="22">
        <v>0</v>
      </c>
      <c r="I94" s="22">
        <f t="shared" si="13"/>
        <v>0</v>
      </c>
      <c r="J94" s="22">
        <v>66</v>
      </c>
      <c r="K94" s="22">
        <f t="shared" si="14"/>
        <v>2.299651567944251</v>
      </c>
      <c r="L94" s="32">
        <f t="shared" si="15"/>
        <v>2.299651567944251</v>
      </c>
      <c r="M94" s="22">
        <v>28</v>
      </c>
    </row>
    <row r="95" spans="1:13" s="1" customFormat="1" ht="12.75">
      <c r="A95" s="22">
        <v>4</v>
      </c>
      <c r="B95" s="22">
        <v>28</v>
      </c>
      <c r="C95" s="22" t="s">
        <v>173</v>
      </c>
      <c r="D95" s="22">
        <v>1979</v>
      </c>
      <c r="E95" s="22" t="s">
        <v>114</v>
      </c>
      <c r="F95" s="22">
        <v>98</v>
      </c>
      <c r="G95" s="22" t="s">
        <v>29</v>
      </c>
      <c r="H95" s="22">
        <v>0</v>
      </c>
      <c r="I95" s="22">
        <f t="shared" si="13"/>
        <v>0</v>
      </c>
      <c r="J95" s="22">
        <v>40</v>
      </c>
      <c r="K95" s="22">
        <f t="shared" si="14"/>
        <v>1.2244897959183674</v>
      </c>
      <c r="L95" s="32">
        <f t="shared" si="15"/>
        <v>1.2244897959183674</v>
      </c>
      <c r="M95" s="22">
        <v>35</v>
      </c>
    </row>
    <row r="96" spans="1:13" s="1" customFormat="1" ht="12.75">
      <c r="A96" s="22">
        <v>4</v>
      </c>
      <c r="B96" s="22">
        <v>29</v>
      </c>
      <c r="C96" s="22" t="s">
        <v>174</v>
      </c>
      <c r="D96" s="22">
        <v>1988</v>
      </c>
      <c r="E96" s="22" t="s">
        <v>45</v>
      </c>
      <c r="F96" s="24">
        <v>96</v>
      </c>
      <c r="G96" s="22" t="s">
        <v>29</v>
      </c>
      <c r="H96" s="22">
        <v>0</v>
      </c>
      <c r="I96" s="22">
        <f t="shared" si="13"/>
        <v>0</v>
      </c>
      <c r="J96" s="22">
        <v>51</v>
      </c>
      <c r="K96" s="22">
        <f t="shared" si="14"/>
        <v>1.59375</v>
      </c>
      <c r="L96" s="32">
        <f t="shared" si="15"/>
        <v>1.59375</v>
      </c>
      <c r="M96" s="22">
        <v>34</v>
      </c>
    </row>
    <row r="97" spans="1:13" s="1" customFormat="1" ht="12.75">
      <c r="A97" s="22">
        <v>4</v>
      </c>
      <c r="B97" s="22">
        <v>30</v>
      </c>
      <c r="C97" s="22" t="s">
        <v>175</v>
      </c>
      <c r="D97" s="22">
        <v>1992</v>
      </c>
      <c r="E97" s="22" t="s">
        <v>45</v>
      </c>
      <c r="F97" s="24">
        <v>99</v>
      </c>
      <c r="G97" s="22" t="s">
        <v>29</v>
      </c>
      <c r="H97" s="22">
        <v>0</v>
      </c>
      <c r="I97" s="22">
        <f t="shared" si="13"/>
        <v>0</v>
      </c>
      <c r="J97" s="22">
        <v>31</v>
      </c>
      <c r="K97" s="22">
        <f t="shared" si="14"/>
        <v>0.9393939393939394</v>
      </c>
      <c r="L97" s="32">
        <f t="shared" si="15"/>
        <v>0.9393939393939394</v>
      </c>
      <c r="M97" s="22">
        <v>38</v>
      </c>
    </row>
    <row r="98" spans="1:13" s="1" customFormat="1" ht="12.75">
      <c r="A98" s="22">
        <v>4</v>
      </c>
      <c r="B98" s="22">
        <v>31</v>
      </c>
      <c r="C98" s="22" t="s">
        <v>176</v>
      </c>
      <c r="D98" s="22">
        <v>1988</v>
      </c>
      <c r="E98" s="22" t="s">
        <v>45</v>
      </c>
      <c r="F98" s="24">
        <v>114</v>
      </c>
      <c r="G98" s="22" t="s">
        <v>29</v>
      </c>
      <c r="H98" s="22">
        <v>0</v>
      </c>
      <c r="I98" s="22">
        <f t="shared" si="13"/>
        <v>0</v>
      </c>
      <c r="J98" s="22">
        <v>32</v>
      </c>
      <c r="K98" s="22">
        <f t="shared" si="14"/>
        <v>0.8421052631578947</v>
      </c>
      <c r="L98" s="32">
        <f t="shared" si="15"/>
        <v>0.8421052631578947</v>
      </c>
      <c r="M98" s="22">
        <v>39</v>
      </c>
    </row>
    <row r="99" spans="1:13" s="1" customFormat="1" ht="12.75">
      <c r="A99" s="22">
        <v>4</v>
      </c>
      <c r="B99" s="22">
        <v>32</v>
      </c>
      <c r="C99" s="22" t="s">
        <v>177</v>
      </c>
      <c r="D99" s="22">
        <v>1989</v>
      </c>
      <c r="E99" s="22" t="s">
        <v>45</v>
      </c>
      <c r="F99" s="24">
        <v>105.2</v>
      </c>
      <c r="G99" s="22" t="s">
        <v>29</v>
      </c>
      <c r="H99" s="22">
        <v>0</v>
      </c>
      <c r="I99" s="22">
        <f t="shared" si="13"/>
        <v>0</v>
      </c>
      <c r="J99" s="22">
        <v>40</v>
      </c>
      <c r="K99" s="22">
        <f t="shared" si="14"/>
        <v>1.1406844106463878</v>
      </c>
      <c r="L99" s="32">
        <f t="shared" si="15"/>
        <v>1.1406844106463878</v>
      </c>
      <c r="M99" s="22">
        <v>37</v>
      </c>
    </row>
    <row r="100" spans="1:13" s="1" customFormat="1" ht="12.75">
      <c r="A100" s="22">
        <v>4</v>
      </c>
      <c r="B100" s="22">
        <v>33</v>
      </c>
      <c r="C100" s="22" t="s">
        <v>194</v>
      </c>
      <c r="D100" s="22">
        <v>1993</v>
      </c>
      <c r="E100" s="22" t="s">
        <v>76</v>
      </c>
      <c r="F100" s="22">
        <v>61.8</v>
      </c>
      <c r="G100" s="22" t="s">
        <v>29</v>
      </c>
      <c r="H100" s="22">
        <f>'Results-Biathlon-Ventspils'!N108</f>
        <v>227</v>
      </c>
      <c r="I100" s="22">
        <f aca="true" t="shared" si="16" ref="I100:I107">H100/F100</f>
        <v>3.6731391585760518</v>
      </c>
      <c r="J100" s="22">
        <v>0</v>
      </c>
      <c r="K100" s="22">
        <f aca="true" t="shared" si="17" ref="K100:K107">J100*3/F100</f>
        <v>0</v>
      </c>
      <c r="L100" s="32">
        <f aca="true" t="shared" si="18" ref="L100:L107">I100+K100</f>
        <v>3.6731391585760518</v>
      </c>
      <c r="M100" s="22">
        <v>10</v>
      </c>
    </row>
    <row r="101" spans="1:13" s="1" customFormat="1" ht="12.75">
      <c r="A101" s="22">
        <v>4</v>
      </c>
      <c r="B101" s="22">
        <v>34</v>
      </c>
      <c r="C101" s="22" t="s">
        <v>195</v>
      </c>
      <c r="D101" s="22">
        <v>1979</v>
      </c>
      <c r="E101" s="22" t="s">
        <v>114</v>
      </c>
      <c r="F101" s="24">
        <v>66</v>
      </c>
      <c r="G101" s="22" t="s">
        <v>29</v>
      </c>
      <c r="H101" s="22">
        <f>'Results-Biathlon-Ventspils'!N115</f>
        <v>239</v>
      </c>
      <c r="I101" s="22">
        <f t="shared" si="16"/>
        <v>3.621212121212121</v>
      </c>
      <c r="J101" s="22">
        <v>0</v>
      </c>
      <c r="K101" s="22">
        <f t="shared" si="17"/>
        <v>0</v>
      </c>
      <c r="L101" s="32">
        <f t="shared" si="18"/>
        <v>3.621212121212121</v>
      </c>
      <c r="M101" s="22">
        <v>11</v>
      </c>
    </row>
    <row r="102" spans="1:13" s="1" customFormat="1" ht="12.75">
      <c r="A102" s="22">
        <v>4</v>
      </c>
      <c r="B102" s="22">
        <v>35</v>
      </c>
      <c r="C102" s="22" t="s">
        <v>196</v>
      </c>
      <c r="D102" s="22">
        <v>1991</v>
      </c>
      <c r="E102" s="22" t="s">
        <v>76</v>
      </c>
      <c r="F102" s="24">
        <v>78</v>
      </c>
      <c r="G102" s="22" t="s">
        <v>29</v>
      </c>
      <c r="H102" s="22">
        <f>'Results-Biathlon-Ventspils'!N124</f>
        <v>240</v>
      </c>
      <c r="I102" s="22">
        <f t="shared" si="16"/>
        <v>3.076923076923077</v>
      </c>
      <c r="J102" s="22">
        <v>0</v>
      </c>
      <c r="K102" s="22">
        <f t="shared" si="17"/>
        <v>0</v>
      </c>
      <c r="L102" s="32">
        <f t="shared" si="18"/>
        <v>3.076923076923077</v>
      </c>
      <c r="M102" s="22">
        <v>17</v>
      </c>
    </row>
    <row r="103" spans="1:13" s="1" customFormat="1" ht="12.75">
      <c r="A103" s="22">
        <v>4</v>
      </c>
      <c r="B103" s="22">
        <v>36</v>
      </c>
      <c r="C103" s="22" t="s">
        <v>165</v>
      </c>
      <c r="D103" s="22">
        <v>1992</v>
      </c>
      <c r="E103" s="22" t="s">
        <v>45</v>
      </c>
      <c r="F103" s="24">
        <v>84</v>
      </c>
      <c r="G103" s="22" t="s">
        <v>29</v>
      </c>
      <c r="H103" s="22">
        <f>'Results-Biathlon-Ventspils'!N131</f>
        <v>252</v>
      </c>
      <c r="I103" s="22">
        <f t="shared" si="16"/>
        <v>3</v>
      </c>
      <c r="J103" s="22">
        <v>0</v>
      </c>
      <c r="K103" s="22">
        <f t="shared" si="17"/>
        <v>0</v>
      </c>
      <c r="L103" s="32">
        <f t="shared" si="18"/>
        <v>3</v>
      </c>
      <c r="M103" s="22">
        <v>19</v>
      </c>
    </row>
    <row r="104" spans="1:13" s="1" customFormat="1" ht="12.75">
      <c r="A104" s="22">
        <v>4</v>
      </c>
      <c r="B104" s="22">
        <v>37</v>
      </c>
      <c r="C104" s="22" t="s">
        <v>197</v>
      </c>
      <c r="D104" s="22">
        <v>1979</v>
      </c>
      <c r="E104" s="22" t="s">
        <v>114</v>
      </c>
      <c r="F104" s="22">
        <v>79.9</v>
      </c>
      <c r="G104" s="22" t="s">
        <v>29</v>
      </c>
      <c r="H104" s="22">
        <f>'Results-Biathlon-Ventspils'!N131</f>
        <v>252</v>
      </c>
      <c r="I104" s="22">
        <f t="shared" si="16"/>
        <v>3.1539424280350437</v>
      </c>
      <c r="J104" s="22">
        <v>0</v>
      </c>
      <c r="K104" s="22">
        <f t="shared" si="17"/>
        <v>0</v>
      </c>
      <c r="L104" s="32">
        <f t="shared" si="18"/>
        <v>3.1539424280350437</v>
      </c>
      <c r="M104" s="22">
        <v>16</v>
      </c>
    </row>
    <row r="105" spans="1:13" s="1" customFormat="1" ht="12.75">
      <c r="A105" s="22">
        <v>4</v>
      </c>
      <c r="B105" s="22">
        <v>38</v>
      </c>
      <c r="C105" s="22" t="s">
        <v>180</v>
      </c>
      <c r="D105" s="22">
        <v>1980</v>
      </c>
      <c r="E105" s="22" t="s">
        <v>112</v>
      </c>
      <c r="F105" s="24">
        <v>91</v>
      </c>
      <c r="G105" s="22" t="s">
        <v>29</v>
      </c>
      <c r="H105" s="22">
        <f>'Results-Biathlon-Ventspils'!N135</f>
        <v>454</v>
      </c>
      <c r="I105" s="22">
        <f t="shared" si="16"/>
        <v>4.989010989010989</v>
      </c>
      <c r="J105" s="22">
        <v>0</v>
      </c>
      <c r="K105" s="22">
        <f t="shared" si="17"/>
        <v>0</v>
      </c>
      <c r="L105" s="32">
        <f t="shared" si="18"/>
        <v>4.989010989010989</v>
      </c>
      <c r="M105" s="22">
        <v>7</v>
      </c>
    </row>
    <row r="106" spans="1:13" s="1" customFormat="1" ht="12.75">
      <c r="A106" s="22">
        <v>4</v>
      </c>
      <c r="B106" s="22">
        <v>39</v>
      </c>
      <c r="C106" s="22" t="s">
        <v>198</v>
      </c>
      <c r="D106" s="22">
        <v>1984</v>
      </c>
      <c r="E106" s="22" t="s">
        <v>114</v>
      </c>
      <c r="F106" s="22">
        <v>91.9</v>
      </c>
      <c r="G106" s="22" t="s">
        <v>29</v>
      </c>
      <c r="H106" s="22">
        <f>'Results-Biathlon-Ventspils'!N138</f>
        <v>328</v>
      </c>
      <c r="I106" s="22">
        <f t="shared" si="16"/>
        <v>3.5690968443960824</v>
      </c>
      <c r="J106" s="22">
        <v>0</v>
      </c>
      <c r="K106" s="22">
        <f t="shared" si="17"/>
        <v>0</v>
      </c>
      <c r="L106" s="32">
        <f t="shared" si="18"/>
        <v>3.5690968443960824</v>
      </c>
      <c r="M106" s="22">
        <v>12</v>
      </c>
    </row>
    <row r="107" spans="1:13" s="1" customFormat="1" ht="12.75">
      <c r="A107" s="22">
        <v>4</v>
      </c>
      <c r="B107" s="22">
        <v>40</v>
      </c>
      <c r="C107" s="22" t="s">
        <v>200</v>
      </c>
      <c r="D107" s="22">
        <v>1966</v>
      </c>
      <c r="E107" s="22" t="s">
        <v>114</v>
      </c>
      <c r="F107" s="22">
        <v>118.9</v>
      </c>
      <c r="G107" s="22" t="s">
        <v>29</v>
      </c>
      <c r="H107" s="22">
        <f>'Results-Biathlon-Ventspils'!N142</f>
        <v>286</v>
      </c>
      <c r="I107" s="22">
        <f t="shared" si="16"/>
        <v>2.4053826745164004</v>
      </c>
      <c r="J107" s="22">
        <v>0</v>
      </c>
      <c r="K107" s="22">
        <f t="shared" si="17"/>
        <v>0</v>
      </c>
      <c r="L107" s="32">
        <f t="shared" si="18"/>
        <v>2.4053826745164004</v>
      </c>
      <c r="M107" s="22">
        <v>25</v>
      </c>
    </row>
    <row r="108" spans="1:13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s="9" customFormat="1" ht="18.75" customHeight="1">
      <c r="A109" s="35" t="s">
        <v>31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s="9" customFormat="1" ht="12.75" hidden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s="3" customFormat="1" ht="13.5" thickBo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s="1" customFormat="1" ht="45.75" thickBot="1">
      <c r="A112" s="28" t="s">
        <v>4</v>
      </c>
      <c r="B112" s="28" t="s">
        <v>5</v>
      </c>
      <c r="C112" s="28" t="s">
        <v>6</v>
      </c>
      <c r="D112" s="28" t="s">
        <v>7</v>
      </c>
      <c r="E112" s="28" t="s">
        <v>8</v>
      </c>
      <c r="F112" s="29" t="s">
        <v>49</v>
      </c>
      <c r="G112" s="29" t="s">
        <v>13</v>
      </c>
      <c r="H112" s="29" t="s">
        <v>213</v>
      </c>
      <c r="I112" s="29" t="s">
        <v>10</v>
      </c>
      <c r="J112" s="29" t="s">
        <v>211</v>
      </c>
      <c r="K112" s="29" t="s">
        <v>10</v>
      </c>
      <c r="L112" s="29" t="s">
        <v>12</v>
      </c>
      <c r="M112" s="29" t="s">
        <v>11</v>
      </c>
    </row>
    <row r="113" spans="1:13" s="1" customFormat="1" ht="12.75">
      <c r="A113" s="22">
        <v>5</v>
      </c>
      <c r="B113" s="22">
        <v>1</v>
      </c>
      <c r="C113" s="22" t="s">
        <v>84</v>
      </c>
      <c r="D113" s="22">
        <v>1987</v>
      </c>
      <c r="E113" s="22" t="s">
        <v>41</v>
      </c>
      <c r="F113" s="22">
        <v>67.6</v>
      </c>
      <c r="G113" s="22" t="s">
        <v>32</v>
      </c>
      <c r="H113" s="22">
        <f>'Results-Biathlon-Ventspils'!N150</f>
        <v>190</v>
      </c>
      <c r="I113" s="22">
        <f aca="true" t="shared" si="19" ref="I113:I118">H113/F113</f>
        <v>2.810650887573965</v>
      </c>
      <c r="J113" s="22">
        <v>30</v>
      </c>
      <c r="K113" s="22">
        <f aca="true" t="shared" si="20" ref="K113:K118">J113*3/F113</f>
        <v>1.3313609467455623</v>
      </c>
      <c r="L113" s="32">
        <f aca="true" t="shared" si="21" ref="L113:L118">I113+K113</f>
        <v>4.142011834319527</v>
      </c>
      <c r="M113" s="22">
        <v>4</v>
      </c>
    </row>
    <row r="114" spans="1:13" s="1" customFormat="1" ht="12.75">
      <c r="A114" s="22">
        <v>5</v>
      </c>
      <c r="B114" s="22">
        <v>2</v>
      </c>
      <c r="C114" s="22" t="s">
        <v>153</v>
      </c>
      <c r="D114" s="22">
        <v>1981</v>
      </c>
      <c r="E114" s="22" t="s">
        <v>45</v>
      </c>
      <c r="F114" s="24">
        <v>68.2</v>
      </c>
      <c r="G114" s="22" t="s">
        <v>32</v>
      </c>
      <c r="H114" s="22">
        <f>'Results-Biathlon-Ventspils'!N154</f>
        <v>206</v>
      </c>
      <c r="I114" s="22">
        <f t="shared" si="19"/>
        <v>3.0205278592375366</v>
      </c>
      <c r="J114" s="22">
        <v>47</v>
      </c>
      <c r="K114" s="22">
        <f t="shared" si="20"/>
        <v>2.067448680351906</v>
      </c>
      <c r="L114" s="32">
        <f t="shared" si="21"/>
        <v>5.087976539589443</v>
      </c>
      <c r="M114" s="22">
        <v>1</v>
      </c>
    </row>
    <row r="115" spans="1:13" s="1" customFormat="1" ht="12.75">
      <c r="A115" s="22">
        <v>5</v>
      </c>
      <c r="B115" s="22">
        <v>3</v>
      </c>
      <c r="C115" s="22" t="s">
        <v>159</v>
      </c>
      <c r="D115" s="22">
        <v>1989</v>
      </c>
      <c r="E115" s="22" t="s">
        <v>45</v>
      </c>
      <c r="F115" s="24">
        <v>74.5</v>
      </c>
      <c r="G115" s="22" t="s">
        <v>32</v>
      </c>
      <c r="H115" s="22">
        <v>0</v>
      </c>
      <c r="I115" s="22">
        <f t="shared" si="19"/>
        <v>0</v>
      </c>
      <c r="J115" s="22">
        <v>47</v>
      </c>
      <c r="K115" s="22">
        <f t="shared" si="20"/>
        <v>1.8926174496644295</v>
      </c>
      <c r="L115" s="32">
        <f t="shared" si="21"/>
        <v>1.8926174496644295</v>
      </c>
      <c r="M115" s="22">
        <v>15</v>
      </c>
    </row>
    <row r="116" spans="1:13" s="1" customFormat="1" ht="12.75">
      <c r="A116" s="22">
        <v>5</v>
      </c>
      <c r="B116" s="22">
        <v>4</v>
      </c>
      <c r="C116" s="22" t="s">
        <v>52</v>
      </c>
      <c r="D116" s="22">
        <v>1991</v>
      </c>
      <c r="E116" s="22" t="s">
        <v>41</v>
      </c>
      <c r="F116" s="24">
        <v>83.3</v>
      </c>
      <c r="G116" s="22" t="s">
        <v>32</v>
      </c>
      <c r="H116" s="22">
        <f>'Results-Biathlon-Ventspils'!N159</f>
        <v>190</v>
      </c>
      <c r="I116" s="22">
        <f t="shared" si="19"/>
        <v>2.2809123649459786</v>
      </c>
      <c r="J116" s="22">
        <v>50</v>
      </c>
      <c r="K116" s="22">
        <f t="shared" si="20"/>
        <v>1.8007202881152462</v>
      </c>
      <c r="L116" s="32">
        <f t="shared" si="21"/>
        <v>4.081632653061225</v>
      </c>
      <c r="M116" s="22">
        <v>5</v>
      </c>
    </row>
    <row r="117" spans="1:13" s="1" customFormat="1" ht="12.75">
      <c r="A117" s="22">
        <v>5</v>
      </c>
      <c r="B117" s="22">
        <v>5</v>
      </c>
      <c r="C117" s="22" t="s">
        <v>85</v>
      </c>
      <c r="D117" s="22">
        <v>1984</v>
      </c>
      <c r="E117" s="22" t="s">
        <v>76</v>
      </c>
      <c r="F117" s="24">
        <v>82</v>
      </c>
      <c r="G117" s="22" t="s">
        <v>32</v>
      </c>
      <c r="H117" s="22">
        <v>0</v>
      </c>
      <c r="I117" s="22">
        <f t="shared" si="19"/>
        <v>0</v>
      </c>
      <c r="J117" s="22">
        <v>44</v>
      </c>
      <c r="K117" s="22">
        <f t="shared" si="20"/>
        <v>1.6097560975609757</v>
      </c>
      <c r="L117" s="32">
        <f t="shared" si="21"/>
        <v>1.6097560975609757</v>
      </c>
      <c r="M117" s="22">
        <v>17</v>
      </c>
    </row>
    <row r="118" spans="1:13" s="1" customFormat="1" ht="12.75">
      <c r="A118" s="22">
        <v>5</v>
      </c>
      <c r="B118" s="22">
        <v>6</v>
      </c>
      <c r="C118" s="22" t="s">
        <v>178</v>
      </c>
      <c r="D118" s="22">
        <v>1986</v>
      </c>
      <c r="E118" s="22" t="s">
        <v>112</v>
      </c>
      <c r="F118" s="24">
        <v>82</v>
      </c>
      <c r="G118" s="22" t="s">
        <v>32</v>
      </c>
      <c r="H118" s="22"/>
      <c r="I118" s="22">
        <f t="shared" si="19"/>
        <v>0</v>
      </c>
      <c r="J118" s="22">
        <v>53</v>
      </c>
      <c r="K118" s="22">
        <f t="shared" si="20"/>
        <v>1.9390243902439024</v>
      </c>
      <c r="L118" s="32">
        <f t="shared" si="21"/>
        <v>1.9390243902439024</v>
      </c>
      <c r="M118" s="22">
        <v>14</v>
      </c>
    </row>
    <row r="119" spans="1:13" s="1" customFormat="1" ht="12.75">
      <c r="A119" s="22">
        <v>5</v>
      </c>
      <c r="B119" s="22">
        <v>7</v>
      </c>
      <c r="C119" s="22" t="s">
        <v>179</v>
      </c>
      <c r="D119" s="22">
        <v>1983</v>
      </c>
      <c r="E119" s="22" t="s">
        <v>114</v>
      </c>
      <c r="F119" s="24">
        <v>83.8</v>
      </c>
      <c r="G119" s="22" t="s">
        <v>32</v>
      </c>
      <c r="H119" s="22">
        <f>'Results-Biathlon-Ventspils'!N158</f>
        <v>244</v>
      </c>
      <c r="I119" s="22">
        <f aca="true" t="shared" si="22" ref="I119:I129">H119/F119</f>
        <v>2.911694510739857</v>
      </c>
      <c r="J119" s="22">
        <v>43</v>
      </c>
      <c r="K119" s="22">
        <f aca="true" t="shared" si="23" ref="K119:K129">J119*3/F119</f>
        <v>1.5393794749403342</v>
      </c>
      <c r="L119" s="32">
        <f aca="true" t="shared" si="24" ref="L119:L129">I119+K119</f>
        <v>4.451073985680191</v>
      </c>
      <c r="M119" s="22">
        <v>3</v>
      </c>
    </row>
    <row r="120" spans="1:13" s="1" customFormat="1" ht="12.75">
      <c r="A120" s="22">
        <v>5</v>
      </c>
      <c r="B120" s="22">
        <v>8</v>
      </c>
      <c r="C120" s="22" t="s">
        <v>165</v>
      </c>
      <c r="D120" s="22">
        <v>1992</v>
      </c>
      <c r="E120" s="22" t="s">
        <v>45</v>
      </c>
      <c r="F120" s="24">
        <v>84</v>
      </c>
      <c r="G120" s="22" t="s">
        <v>32</v>
      </c>
      <c r="H120" s="22">
        <v>0</v>
      </c>
      <c r="I120" s="22">
        <f t="shared" si="22"/>
        <v>0</v>
      </c>
      <c r="J120" s="22">
        <v>16</v>
      </c>
      <c r="K120" s="22">
        <f t="shared" si="23"/>
        <v>0.5714285714285714</v>
      </c>
      <c r="L120" s="32">
        <f t="shared" si="24"/>
        <v>0.5714285714285714</v>
      </c>
      <c r="M120" s="22">
        <v>19</v>
      </c>
    </row>
    <row r="121" spans="1:13" s="1" customFormat="1" ht="12.75">
      <c r="A121" s="22">
        <v>5</v>
      </c>
      <c r="B121" s="22">
        <v>9</v>
      </c>
      <c r="C121" s="22" t="s">
        <v>58</v>
      </c>
      <c r="D121" s="22">
        <v>1980</v>
      </c>
      <c r="E121" s="22" t="s">
        <v>55</v>
      </c>
      <c r="F121" s="24">
        <v>88</v>
      </c>
      <c r="G121" s="22" t="s">
        <v>32</v>
      </c>
      <c r="H121" s="22">
        <f>'Results-Biathlon-Ventspils'!N164</f>
        <v>189</v>
      </c>
      <c r="I121" s="22">
        <f t="shared" si="22"/>
        <v>2.147727272727273</v>
      </c>
      <c r="J121" s="22">
        <v>35</v>
      </c>
      <c r="K121" s="22">
        <f t="shared" si="23"/>
        <v>1.1931818181818181</v>
      </c>
      <c r="L121" s="32">
        <f t="shared" si="24"/>
        <v>3.340909090909091</v>
      </c>
      <c r="M121" s="22">
        <v>9</v>
      </c>
    </row>
    <row r="122" spans="1:13" s="1" customFormat="1" ht="12.75">
      <c r="A122" s="22">
        <v>5</v>
      </c>
      <c r="B122" s="22">
        <v>10</v>
      </c>
      <c r="C122" s="22" t="s">
        <v>180</v>
      </c>
      <c r="D122" s="22">
        <v>1980</v>
      </c>
      <c r="E122" s="22" t="s">
        <v>112</v>
      </c>
      <c r="F122" s="24">
        <v>91</v>
      </c>
      <c r="G122" s="22" t="s">
        <v>32</v>
      </c>
      <c r="H122" s="22">
        <v>0</v>
      </c>
      <c r="I122" s="22">
        <f t="shared" si="22"/>
        <v>0</v>
      </c>
      <c r="J122" s="22">
        <v>36</v>
      </c>
      <c r="K122" s="22">
        <f t="shared" si="23"/>
        <v>1.1868131868131868</v>
      </c>
      <c r="L122" s="32">
        <f t="shared" si="24"/>
        <v>1.1868131868131868</v>
      </c>
      <c r="M122" s="22">
        <v>18</v>
      </c>
    </row>
    <row r="123" spans="1:13" s="1" customFormat="1" ht="12.75">
      <c r="A123" s="22">
        <v>5</v>
      </c>
      <c r="B123" s="22">
        <v>11</v>
      </c>
      <c r="C123" s="22" t="s">
        <v>181</v>
      </c>
      <c r="D123" s="22"/>
      <c r="E123" s="22" t="s">
        <v>100</v>
      </c>
      <c r="F123" s="24">
        <v>90</v>
      </c>
      <c r="G123" s="22" t="s">
        <v>32</v>
      </c>
      <c r="H123" s="22">
        <v>0</v>
      </c>
      <c r="I123" s="22">
        <f t="shared" si="22"/>
        <v>0</v>
      </c>
      <c r="J123" s="22">
        <v>56</v>
      </c>
      <c r="K123" s="22">
        <f t="shared" si="23"/>
        <v>1.8666666666666667</v>
      </c>
      <c r="L123" s="32">
        <f t="shared" si="24"/>
        <v>1.8666666666666667</v>
      </c>
      <c r="M123" s="22">
        <v>16</v>
      </c>
    </row>
    <row r="124" spans="1:13" s="1" customFormat="1" ht="12.75">
      <c r="A124" s="22">
        <v>5</v>
      </c>
      <c r="B124" s="22">
        <v>12</v>
      </c>
      <c r="C124" s="22" t="s">
        <v>182</v>
      </c>
      <c r="D124" s="22">
        <v>1986</v>
      </c>
      <c r="E124" s="22" t="s">
        <v>41</v>
      </c>
      <c r="F124" s="24">
        <v>86</v>
      </c>
      <c r="G124" s="22" t="s">
        <v>32</v>
      </c>
      <c r="H124" s="22">
        <f>'Results-Biathlon-Ventspils'!N167</f>
        <v>262</v>
      </c>
      <c r="I124" s="22">
        <f t="shared" si="22"/>
        <v>3.046511627906977</v>
      </c>
      <c r="J124" s="22">
        <v>55</v>
      </c>
      <c r="K124" s="22">
        <f t="shared" si="23"/>
        <v>1.9186046511627908</v>
      </c>
      <c r="L124" s="32">
        <f t="shared" si="24"/>
        <v>4.965116279069767</v>
      </c>
      <c r="M124" s="22">
        <v>2</v>
      </c>
    </row>
    <row r="125" spans="1:13" s="1" customFormat="1" ht="12.75">
      <c r="A125" s="22">
        <v>5</v>
      </c>
      <c r="B125" s="22">
        <v>13</v>
      </c>
      <c r="C125" s="22" t="s">
        <v>183</v>
      </c>
      <c r="D125" s="22">
        <v>1988</v>
      </c>
      <c r="E125" s="22" t="s">
        <v>41</v>
      </c>
      <c r="F125" s="24">
        <v>101</v>
      </c>
      <c r="G125" s="22" t="s">
        <v>32</v>
      </c>
      <c r="H125" s="22">
        <f>'Results-Biathlon-Ventspils'!N171</f>
        <v>185</v>
      </c>
      <c r="I125" s="22">
        <f t="shared" si="22"/>
        <v>1.8316831683168318</v>
      </c>
      <c r="J125" s="22">
        <v>26</v>
      </c>
      <c r="K125" s="22">
        <f t="shared" si="23"/>
        <v>0.7722772277227723</v>
      </c>
      <c r="L125" s="32">
        <f t="shared" si="24"/>
        <v>2.603960396039604</v>
      </c>
      <c r="M125" s="22">
        <v>12</v>
      </c>
    </row>
    <row r="126" spans="1:13" s="1" customFormat="1" ht="12.75">
      <c r="A126" s="22">
        <v>5</v>
      </c>
      <c r="B126" s="22">
        <v>14</v>
      </c>
      <c r="C126" s="22" t="s">
        <v>184</v>
      </c>
      <c r="D126" s="22">
        <v>1965</v>
      </c>
      <c r="E126" s="22" t="s">
        <v>55</v>
      </c>
      <c r="F126" s="24">
        <v>96.5</v>
      </c>
      <c r="G126" s="22" t="s">
        <v>32</v>
      </c>
      <c r="H126" s="22">
        <f>'Results-Biathlon-Ventspils'!N172</f>
        <v>202</v>
      </c>
      <c r="I126" s="22">
        <f>H126/F126</f>
        <v>2.093264248704663</v>
      </c>
      <c r="J126" s="22">
        <v>22</v>
      </c>
      <c r="K126" s="22">
        <f>J126*3/F126</f>
        <v>0.6839378238341969</v>
      </c>
      <c r="L126" s="32">
        <f>I126+K126</f>
        <v>2.77720207253886</v>
      </c>
      <c r="M126" s="22">
        <v>11</v>
      </c>
    </row>
    <row r="127" spans="1:13" s="1" customFormat="1" ht="12.75">
      <c r="A127" s="22">
        <v>5</v>
      </c>
      <c r="B127" s="22">
        <v>15</v>
      </c>
      <c r="C127" s="22" t="s">
        <v>57</v>
      </c>
      <c r="D127" s="22">
        <v>1973</v>
      </c>
      <c r="E127" s="22" t="s">
        <v>45</v>
      </c>
      <c r="F127" s="24">
        <v>105.1</v>
      </c>
      <c r="G127" s="22" t="s">
        <v>32</v>
      </c>
      <c r="H127" s="22">
        <f>'Results-Biathlon-Ventspils'!N179</f>
        <v>233</v>
      </c>
      <c r="I127" s="22">
        <f>H127/F127</f>
        <v>2.2169362511893436</v>
      </c>
      <c r="J127" s="22">
        <v>52</v>
      </c>
      <c r="K127" s="22">
        <f>J127*3/F127</f>
        <v>1.4843006660323501</v>
      </c>
      <c r="L127" s="32">
        <f>I127+K127</f>
        <v>3.701236917221694</v>
      </c>
      <c r="M127" s="22">
        <v>7</v>
      </c>
    </row>
    <row r="128" spans="1:13" s="1" customFormat="1" ht="12.75">
      <c r="A128" s="22">
        <v>5</v>
      </c>
      <c r="B128" s="22">
        <v>16</v>
      </c>
      <c r="C128" s="22" t="s">
        <v>99</v>
      </c>
      <c r="D128" s="22"/>
      <c r="E128" s="22" t="s">
        <v>100</v>
      </c>
      <c r="F128" s="22">
        <v>84.9</v>
      </c>
      <c r="G128" s="22" t="s">
        <v>32</v>
      </c>
      <c r="H128" s="22">
        <v>261</v>
      </c>
      <c r="I128" s="22">
        <f t="shared" si="22"/>
        <v>3.074204946996466</v>
      </c>
      <c r="J128" s="22">
        <v>0</v>
      </c>
      <c r="K128" s="22">
        <f t="shared" si="23"/>
        <v>0</v>
      </c>
      <c r="L128" s="32">
        <f t="shared" si="24"/>
        <v>3.074204946996466</v>
      </c>
      <c r="M128" s="22">
        <v>10</v>
      </c>
    </row>
    <row r="129" spans="1:13" s="1" customFormat="1" ht="12.75">
      <c r="A129" s="22">
        <v>5</v>
      </c>
      <c r="B129" s="22">
        <v>17</v>
      </c>
      <c r="C129" s="22" t="s">
        <v>101</v>
      </c>
      <c r="D129" s="22"/>
      <c r="E129" s="22" t="s">
        <v>100</v>
      </c>
      <c r="F129" s="22">
        <v>110.2</v>
      </c>
      <c r="G129" s="22" t="s">
        <v>32</v>
      </c>
      <c r="H129" s="22">
        <v>429</v>
      </c>
      <c r="I129" s="22">
        <f t="shared" si="22"/>
        <v>3.892921960072595</v>
      </c>
      <c r="J129" s="22">
        <v>0</v>
      </c>
      <c r="K129" s="22">
        <f t="shared" si="23"/>
        <v>0</v>
      </c>
      <c r="L129" s="32">
        <f t="shared" si="24"/>
        <v>3.892921960072595</v>
      </c>
      <c r="M129" s="22">
        <v>6</v>
      </c>
    </row>
    <row r="130" spans="1:13" s="1" customFormat="1" ht="12.75">
      <c r="A130" s="22">
        <v>5</v>
      </c>
      <c r="B130" s="22">
        <v>18</v>
      </c>
      <c r="C130" s="22" t="s">
        <v>201</v>
      </c>
      <c r="D130" s="22">
        <v>1981</v>
      </c>
      <c r="E130" s="22" t="s">
        <v>114</v>
      </c>
      <c r="F130" s="24">
        <v>92</v>
      </c>
      <c r="G130" s="22" t="s">
        <v>32</v>
      </c>
      <c r="H130" s="22">
        <f>'Results-Biathlon-Ventspils'!N165</f>
        <v>227</v>
      </c>
      <c r="I130" s="22">
        <f>H130/F130</f>
        <v>2.467391304347826</v>
      </c>
      <c r="J130" s="22">
        <v>0</v>
      </c>
      <c r="K130" s="22">
        <f>J130*3/F130</f>
        <v>0</v>
      </c>
      <c r="L130" s="32">
        <f>I130+K130</f>
        <v>2.467391304347826</v>
      </c>
      <c r="M130" s="22">
        <v>13</v>
      </c>
    </row>
    <row r="131" spans="1:13" s="1" customFormat="1" ht="12.75">
      <c r="A131" s="22">
        <v>5</v>
      </c>
      <c r="B131" s="22">
        <v>19</v>
      </c>
      <c r="C131" s="22" t="s">
        <v>202</v>
      </c>
      <c r="D131" s="22">
        <v>1982</v>
      </c>
      <c r="E131" s="22" t="s">
        <v>76</v>
      </c>
      <c r="F131" s="22">
        <v>93.1</v>
      </c>
      <c r="G131" s="22" t="s">
        <v>32</v>
      </c>
      <c r="H131" s="22">
        <f>'Results-Biathlon-Ventspils'!N166</f>
        <v>335</v>
      </c>
      <c r="I131" s="22">
        <f>H131/F131</f>
        <v>3.5982814178302904</v>
      </c>
      <c r="J131" s="22">
        <v>0</v>
      </c>
      <c r="K131" s="22">
        <f>J131*3/F131</f>
        <v>0</v>
      </c>
      <c r="L131" s="32">
        <f>I131+K131</f>
        <v>3.5982814178302904</v>
      </c>
      <c r="M131" s="22">
        <v>8</v>
      </c>
    </row>
    <row r="132" spans="1:13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2.75">
      <c r="A134" s="30" t="s">
        <v>208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ht="12.75">
      <c r="A136" s="30" t="s">
        <v>209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1:13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1:13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1:13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1:13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1:13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1:13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1:13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1:13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1:13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1:13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M196" s="1"/>
    </row>
    <row r="197" spans="1:13" ht="12.75">
      <c r="A197" s="1"/>
      <c r="B197" s="1"/>
      <c r="M197" s="1"/>
    </row>
    <row r="198" ht="12.75">
      <c r="M198" s="1"/>
    </row>
    <row r="199" ht="12.75">
      <c r="M199" s="1"/>
    </row>
    <row r="200" ht="12.75">
      <c r="M200" s="1"/>
    </row>
    <row r="201" ht="12.75">
      <c r="M201" s="1"/>
    </row>
    <row r="202" ht="12.75">
      <c r="M202" s="1"/>
    </row>
    <row r="203" ht="12.75">
      <c r="M203" s="1"/>
    </row>
    <row r="204" ht="12.75">
      <c r="M204" s="1"/>
    </row>
    <row r="205" ht="12.75">
      <c r="M205" s="1"/>
    </row>
    <row r="206" ht="12.75">
      <c r="M206" s="1"/>
    </row>
    <row r="207" ht="12.75">
      <c r="M207" s="1"/>
    </row>
    <row r="208" ht="12.75">
      <c r="M208" s="1"/>
    </row>
    <row r="209" ht="12.75">
      <c r="M209" s="1"/>
    </row>
    <row r="210" ht="12.75">
      <c r="M210" s="1"/>
    </row>
    <row r="211" ht="12.75">
      <c r="M211" s="1"/>
    </row>
    <row r="212" ht="12.75">
      <c r="M212" s="1"/>
    </row>
  </sheetData>
  <sheetProtection/>
  <mergeCells count="9">
    <mergeCell ref="A37:M37"/>
    <mergeCell ref="A64:M64"/>
    <mergeCell ref="A109:M109"/>
    <mergeCell ref="B1:M1"/>
    <mergeCell ref="A2:M2"/>
    <mergeCell ref="A3:M3"/>
    <mergeCell ref="A4:M4"/>
    <mergeCell ref="A6:M6"/>
    <mergeCell ref="A17:M17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6.00390625" style="2" customWidth="1"/>
    <col min="2" max="2" width="7.140625" style="2" customWidth="1"/>
    <col min="3" max="3" width="21.57421875" style="2" customWidth="1"/>
    <col min="4" max="4" width="6.8515625" style="2" customWidth="1"/>
    <col min="5" max="5" width="11.140625" style="2" customWidth="1"/>
    <col min="6" max="6" width="8.8515625" style="2" customWidth="1"/>
    <col min="7" max="7" width="7.140625" style="2" customWidth="1"/>
    <col min="8" max="8" width="10.421875" style="2" customWidth="1"/>
    <col min="9" max="9" width="9.140625" style="2" customWidth="1"/>
    <col min="10" max="10" width="10.28125" style="2" customWidth="1"/>
    <col min="11" max="11" width="8.8515625" style="2" customWidth="1"/>
    <col min="12" max="12" width="9.421875" style="2" customWidth="1"/>
    <col min="13" max="13" width="6.8515625" style="2" customWidth="1"/>
    <col min="14" max="16384" width="9.140625" style="2" customWidth="1"/>
  </cols>
  <sheetData>
    <row r="1" spans="2:13" ht="28.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8.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8.5" customHeight="1">
      <c r="A3" s="42" t="s">
        <v>88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8.5" customHeight="1">
      <c r="A4" s="38" t="s">
        <v>89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9" customFormat="1" ht="18.75" customHeight="1">
      <c r="A6" s="43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="9" customFormat="1" ht="12.75" hidden="1"/>
    <row r="8" s="9" customFormat="1" ht="13.5" thickBot="1"/>
    <row r="9" spans="1:13" s="1" customFormat="1" ht="43.5" customHeight="1" thickBot="1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1" t="s">
        <v>49</v>
      </c>
      <c r="G9" s="11" t="s">
        <v>13</v>
      </c>
      <c r="H9" s="11" t="s">
        <v>203</v>
      </c>
      <c r="I9" s="11" t="s">
        <v>10</v>
      </c>
      <c r="J9" s="11" t="s">
        <v>204</v>
      </c>
      <c r="K9" s="11" t="s">
        <v>10</v>
      </c>
      <c r="L9" s="11" t="s">
        <v>12</v>
      </c>
      <c r="M9" s="11" t="s">
        <v>11</v>
      </c>
    </row>
    <row r="10" spans="1:13" s="1" customFormat="1" ht="12.75">
      <c r="A10" s="4">
        <v>1</v>
      </c>
      <c r="B10" s="4">
        <v>1</v>
      </c>
      <c r="C10" s="4" t="s">
        <v>71</v>
      </c>
      <c r="D10" s="4">
        <v>1995</v>
      </c>
      <c r="E10" s="4" t="s">
        <v>45</v>
      </c>
      <c r="F10" s="12">
        <v>48.4</v>
      </c>
      <c r="G10" s="4" t="s">
        <v>19</v>
      </c>
      <c r="H10" s="4">
        <f>'Results-Biathlon-Tampere'!H12</f>
        <v>30</v>
      </c>
      <c r="I10" s="4">
        <f>H10*2/F10</f>
        <v>1.2396694214876034</v>
      </c>
      <c r="J10" s="4">
        <f>'Results-LongCycle-Tampere'!H12</f>
        <v>18</v>
      </c>
      <c r="K10" s="4">
        <f>J10*2*2/F10</f>
        <v>1.4876033057851241</v>
      </c>
      <c r="L10" s="4">
        <f>I10+K10</f>
        <v>2.7272727272727275</v>
      </c>
      <c r="M10" s="4">
        <v>2</v>
      </c>
    </row>
    <row r="11" spans="1:13" s="1" customFormat="1" ht="12.75">
      <c r="A11" s="4">
        <v>1</v>
      </c>
      <c r="B11" s="4">
        <v>2</v>
      </c>
      <c r="C11" s="4" t="s">
        <v>62</v>
      </c>
      <c r="D11" s="4">
        <v>1996</v>
      </c>
      <c r="E11" s="4" t="s">
        <v>55</v>
      </c>
      <c r="F11" s="4">
        <v>86.2</v>
      </c>
      <c r="G11" s="4" t="s">
        <v>19</v>
      </c>
      <c r="H11" s="4">
        <f>'Results-Biathlon-Tampere'!H16</f>
        <v>125</v>
      </c>
      <c r="I11" s="4">
        <f>H11*2/F11</f>
        <v>2.9002320185614847</v>
      </c>
      <c r="J11" s="4">
        <f>'Results-LongCycle-Tampere'!H16</f>
        <v>38</v>
      </c>
      <c r="K11" s="4">
        <f>J11*2*2/F11</f>
        <v>1.7633410672853829</v>
      </c>
      <c r="L11" s="4">
        <f>I11+K11</f>
        <v>4.663573085846868</v>
      </c>
      <c r="M11" s="4">
        <v>1</v>
      </c>
    </row>
    <row r="12" spans="1:13" s="1" customFormat="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9" customFormat="1" ht="18.75" customHeight="1">
      <c r="A13" s="43" t="s">
        <v>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="9" customFormat="1" ht="12.75" hidden="1"/>
    <row r="15" s="3" customFormat="1" ht="13.5" thickBot="1"/>
    <row r="16" spans="1:13" s="1" customFormat="1" ht="45.75" thickBot="1">
      <c r="A16" s="10" t="s">
        <v>4</v>
      </c>
      <c r="B16" s="10" t="s">
        <v>5</v>
      </c>
      <c r="C16" s="10" t="s">
        <v>6</v>
      </c>
      <c r="D16" s="10" t="s">
        <v>7</v>
      </c>
      <c r="E16" s="10" t="s">
        <v>8</v>
      </c>
      <c r="F16" s="11" t="s">
        <v>49</v>
      </c>
      <c r="G16" s="11" t="s">
        <v>13</v>
      </c>
      <c r="H16" s="11" t="s">
        <v>203</v>
      </c>
      <c r="I16" s="11" t="s">
        <v>10</v>
      </c>
      <c r="J16" s="11" t="s">
        <v>204</v>
      </c>
      <c r="K16" s="11" t="s">
        <v>10</v>
      </c>
      <c r="L16" s="11" t="s">
        <v>12</v>
      </c>
      <c r="M16" s="11" t="s">
        <v>11</v>
      </c>
    </row>
    <row r="17" spans="1:13" s="1" customFormat="1" ht="12.75">
      <c r="A17" s="4">
        <v>2</v>
      </c>
      <c r="B17" s="4">
        <v>1</v>
      </c>
      <c r="C17" s="4" t="s">
        <v>63</v>
      </c>
      <c r="D17" s="4">
        <v>1993</v>
      </c>
      <c r="E17" s="4" t="s">
        <v>55</v>
      </c>
      <c r="F17" s="4">
        <v>57.8</v>
      </c>
      <c r="G17" s="4" t="s">
        <v>19</v>
      </c>
      <c r="H17" s="4">
        <f>'Results-Biathlon-Tampere'!H24</f>
        <v>88</v>
      </c>
      <c r="I17" s="4">
        <f aca="true" t="shared" si="0" ref="I17:I22">H17/F17</f>
        <v>1.5224913494809689</v>
      </c>
      <c r="J17" s="4">
        <f>'Results-LongCycle-Tampere'!H24</f>
        <v>75</v>
      </c>
      <c r="K17" s="4">
        <f aca="true" t="shared" si="1" ref="K17:K22">J17*2/F17</f>
        <v>2.595155709342561</v>
      </c>
      <c r="L17" s="4">
        <f aca="true" t="shared" si="2" ref="L17:L22">I17+K17</f>
        <v>4.11764705882353</v>
      </c>
      <c r="M17" s="4">
        <v>1</v>
      </c>
    </row>
    <row r="18" spans="1:13" s="1" customFormat="1" ht="12.75">
      <c r="A18" s="4">
        <v>2</v>
      </c>
      <c r="B18" s="4">
        <v>2</v>
      </c>
      <c r="C18" s="4" t="s">
        <v>71</v>
      </c>
      <c r="D18" s="4">
        <v>1995</v>
      </c>
      <c r="E18" s="4" t="s">
        <v>45</v>
      </c>
      <c r="F18" s="12">
        <v>48.4</v>
      </c>
      <c r="G18" s="4" t="s">
        <v>19</v>
      </c>
      <c r="H18" s="4">
        <f>'Results-Biathlon-Tampere'!H25</f>
        <v>30</v>
      </c>
      <c r="I18" s="4">
        <f t="shared" si="0"/>
        <v>0.6198347107438017</v>
      </c>
      <c r="J18" s="4">
        <f>'Results-LongCycle-Tampere'!H25</f>
        <v>18</v>
      </c>
      <c r="K18" s="4">
        <f t="shared" si="1"/>
        <v>0.7438016528925621</v>
      </c>
      <c r="L18" s="4">
        <f t="shared" si="2"/>
        <v>1.3636363636363638</v>
      </c>
      <c r="M18" s="4">
        <v>5</v>
      </c>
    </row>
    <row r="19" spans="1:13" s="1" customFormat="1" ht="12.75">
      <c r="A19" s="4">
        <v>2</v>
      </c>
      <c r="B19" s="4">
        <v>3</v>
      </c>
      <c r="C19" s="4" t="s">
        <v>54</v>
      </c>
      <c r="D19" s="4">
        <v>1965</v>
      </c>
      <c r="E19" s="4" t="s">
        <v>55</v>
      </c>
      <c r="F19" s="4">
        <v>82.5</v>
      </c>
      <c r="G19" s="4" t="s">
        <v>19</v>
      </c>
      <c r="H19" s="4">
        <f>'Results-Biathlon-Tampere'!H30</f>
        <v>175</v>
      </c>
      <c r="I19" s="4">
        <f t="shared" si="0"/>
        <v>2.121212121212121</v>
      </c>
      <c r="J19" s="4">
        <f>'Results-LongCycle-Tampere'!H29</f>
        <v>57</v>
      </c>
      <c r="K19" s="4">
        <f t="shared" si="1"/>
        <v>1.3818181818181818</v>
      </c>
      <c r="L19" s="4">
        <f t="shared" si="2"/>
        <v>3.503030303030303</v>
      </c>
      <c r="M19" s="4">
        <v>3</v>
      </c>
    </row>
    <row r="20" spans="1:13" s="1" customFormat="1" ht="12.75">
      <c r="A20" s="4">
        <v>2</v>
      </c>
      <c r="B20" s="4">
        <v>4</v>
      </c>
      <c r="C20" s="4" t="s">
        <v>56</v>
      </c>
      <c r="D20" s="4">
        <v>1969</v>
      </c>
      <c r="E20" s="4" t="s">
        <v>55</v>
      </c>
      <c r="F20" s="12">
        <v>110</v>
      </c>
      <c r="G20" s="4" t="s">
        <v>19</v>
      </c>
      <c r="H20" s="4">
        <f>'Results-Biathlon-Tampere'!H31</f>
        <v>71</v>
      </c>
      <c r="I20" s="4">
        <f t="shared" si="0"/>
        <v>0.6454545454545455</v>
      </c>
      <c r="J20" s="4">
        <f>'Results-LongCycle-Tampere'!H30</f>
        <v>40</v>
      </c>
      <c r="K20" s="4">
        <f t="shared" si="1"/>
        <v>0.7272727272727273</v>
      </c>
      <c r="L20" s="4">
        <f t="shared" si="2"/>
        <v>1.3727272727272728</v>
      </c>
      <c r="M20" s="4">
        <v>4</v>
      </c>
    </row>
    <row r="21" spans="1:13" s="1" customFormat="1" ht="12.75">
      <c r="A21" s="4">
        <v>2</v>
      </c>
      <c r="B21" s="4">
        <v>5</v>
      </c>
      <c r="C21" s="4" t="s">
        <v>72</v>
      </c>
      <c r="D21" s="4">
        <v>1971</v>
      </c>
      <c r="E21" s="4" t="s">
        <v>45</v>
      </c>
      <c r="F21" s="12">
        <v>81.5</v>
      </c>
      <c r="G21" s="4" t="s">
        <v>19</v>
      </c>
      <c r="H21" s="4">
        <f>'Results-Biathlon-Tampere'!H32</f>
        <v>50</v>
      </c>
      <c r="I21" s="4">
        <f t="shared" si="0"/>
        <v>0.6134969325153374</v>
      </c>
      <c r="J21" s="4">
        <v>0</v>
      </c>
      <c r="K21" s="4">
        <f t="shared" si="1"/>
        <v>0</v>
      </c>
      <c r="L21" s="4">
        <f t="shared" si="2"/>
        <v>0.6134969325153374</v>
      </c>
      <c r="M21" s="4">
        <v>6</v>
      </c>
    </row>
    <row r="22" spans="1:13" s="1" customFormat="1" ht="12.75">
      <c r="A22" s="4">
        <v>2</v>
      </c>
      <c r="B22" s="4">
        <v>6</v>
      </c>
      <c r="C22" s="4" t="s">
        <v>80</v>
      </c>
      <c r="D22" s="4">
        <v>1972</v>
      </c>
      <c r="E22" s="4" t="s">
        <v>81</v>
      </c>
      <c r="F22" s="12">
        <v>70.6</v>
      </c>
      <c r="G22" s="4" t="s">
        <v>19</v>
      </c>
      <c r="H22" s="4">
        <v>0</v>
      </c>
      <c r="I22" s="4">
        <f t="shared" si="0"/>
        <v>0</v>
      </c>
      <c r="J22" s="4">
        <f>'Results-LongCycle-Tampere'!H31</f>
        <v>142</v>
      </c>
      <c r="K22" s="4">
        <f t="shared" si="1"/>
        <v>4.022662889518414</v>
      </c>
      <c r="L22" s="4">
        <f t="shared" si="2"/>
        <v>4.022662889518414</v>
      </c>
      <c r="M22" s="4">
        <v>2</v>
      </c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9" customFormat="1" ht="18.75" customHeight="1">
      <c r="A24" s="43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="9" customFormat="1" ht="12.75" hidden="1"/>
    <row r="26" s="3" customFormat="1" ht="13.5" thickBot="1"/>
    <row r="27" spans="1:13" s="1" customFormat="1" ht="45.75" thickBot="1">
      <c r="A27" s="10" t="s">
        <v>4</v>
      </c>
      <c r="B27" s="10" t="s">
        <v>5</v>
      </c>
      <c r="C27" s="10" t="s">
        <v>6</v>
      </c>
      <c r="D27" s="10" t="s">
        <v>7</v>
      </c>
      <c r="E27" s="10" t="s">
        <v>8</v>
      </c>
      <c r="F27" s="11" t="s">
        <v>49</v>
      </c>
      <c r="G27" s="11" t="s">
        <v>13</v>
      </c>
      <c r="H27" s="11" t="s">
        <v>205</v>
      </c>
      <c r="I27" s="11" t="s">
        <v>10</v>
      </c>
      <c r="J27" s="11" t="s">
        <v>204</v>
      </c>
      <c r="K27" s="11" t="s">
        <v>10</v>
      </c>
      <c r="L27" s="11" t="s">
        <v>12</v>
      </c>
      <c r="M27" s="11" t="s">
        <v>11</v>
      </c>
    </row>
    <row r="28" spans="1:13" s="1" customFormat="1" ht="12.75">
      <c r="A28" s="4">
        <v>3</v>
      </c>
      <c r="B28" s="4">
        <v>1</v>
      </c>
      <c r="C28" s="4" t="s">
        <v>40</v>
      </c>
      <c r="D28" s="4">
        <v>1998</v>
      </c>
      <c r="E28" s="4" t="s">
        <v>41</v>
      </c>
      <c r="F28" s="4">
        <v>52.9</v>
      </c>
      <c r="G28" s="4" t="s">
        <v>19</v>
      </c>
      <c r="H28" s="4">
        <f>'Results-Biathlon-Tampere'!N41</f>
        <v>200</v>
      </c>
      <c r="I28" s="4">
        <f aca="true" t="shared" si="3" ref="I28:I40">H28/F28</f>
        <v>3.780718336483932</v>
      </c>
      <c r="J28" s="4">
        <v>0</v>
      </c>
      <c r="K28" s="4">
        <f aca="true" t="shared" si="4" ref="K28:K40">J28*3/F28</f>
        <v>0</v>
      </c>
      <c r="L28" s="4">
        <f aca="true" t="shared" si="5" ref="L28:L40">I28+K28</f>
        <v>3.780718336483932</v>
      </c>
      <c r="M28" s="4">
        <v>11</v>
      </c>
    </row>
    <row r="29" spans="1:13" s="1" customFormat="1" ht="12.75">
      <c r="A29" s="4">
        <v>3</v>
      </c>
      <c r="B29" s="4">
        <v>2</v>
      </c>
      <c r="C29" s="4" t="s">
        <v>65</v>
      </c>
      <c r="D29" s="4">
        <v>1994</v>
      </c>
      <c r="E29" s="4" t="s">
        <v>45</v>
      </c>
      <c r="F29" s="12">
        <v>53</v>
      </c>
      <c r="G29" s="4" t="s">
        <v>19</v>
      </c>
      <c r="H29" s="4">
        <f>'Results-Biathlon-Tampere'!N42</f>
        <v>168</v>
      </c>
      <c r="I29" s="4">
        <f t="shared" si="3"/>
        <v>3.169811320754717</v>
      </c>
      <c r="J29" s="4">
        <f>'Results-LongCycle-Tampere'!H39</f>
        <v>25</v>
      </c>
      <c r="K29" s="4">
        <f t="shared" si="4"/>
        <v>1.4150943396226414</v>
      </c>
      <c r="L29" s="4">
        <f t="shared" si="5"/>
        <v>4.584905660377359</v>
      </c>
      <c r="M29" s="4">
        <v>9</v>
      </c>
    </row>
    <row r="30" spans="1:13" s="1" customFormat="1" ht="12.75">
      <c r="A30" s="4">
        <v>3</v>
      </c>
      <c r="B30" s="4">
        <v>3</v>
      </c>
      <c r="C30" s="4" t="s">
        <v>42</v>
      </c>
      <c r="D30" s="4">
        <v>1994</v>
      </c>
      <c r="E30" s="4" t="s">
        <v>41</v>
      </c>
      <c r="F30" s="4">
        <v>62.9</v>
      </c>
      <c r="G30" s="4" t="s">
        <v>19</v>
      </c>
      <c r="H30" s="4">
        <f>'Results-Biathlon-Tampere'!N46</f>
        <v>528</v>
      </c>
      <c r="I30" s="4">
        <f t="shared" si="3"/>
        <v>8.394276629570747</v>
      </c>
      <c r="J30" s="4">
        <f>'Results-LongCycle-Tampere'!H43</f>
        <v>95</v>
      </c>
      <c r="K30" s="4">
        <f t="shared" si="4"/>
        <v>4.531001589825119</v>
      </c>
      <c r="L30" s="4">
        <f t="shared" si="5"/>
        <v>12.925278219395867</v>
      </c>
      <c r="M30" s="4">
        <v>1</v>
      </c>
    </row>
    <row r="31" spans="1:13" s="1" customFormat="1" ht="12.75">
      <c r="A31" s="4">
        <v>3</v>
      </c>
      <c r="B31" s="4">
        <v>4</v>
      </c>
      <c r="C31" s="4" t="s">
        <v>66</v>
      </c>
      <c r="D31" s="4">
        <v>19595</v>
      </c>
      <c r="E31" s="4" t="s">
        <v>45</v>
      </c>
      <c r="F31" s="12">
        <v>63</v>
      </c>
      <c r="G31" s="4" t="s">
        <v>19</v>
      </c>
      <c r="H31" s="4">
        <f>'Results-Biathlon-Tampere'!N47</f>
        <v>197</v>
      </c>
      <c r="I31" s="4">
        <f t="shared" si="3"/>
        <v>3.126984126984127</v>
      </c>
      <c r="J31" s="4">
        <f>'Results-LongCycle-Tampere'!H44</f>
        <v>35</v>
      </c>
      <c r="K31" s="4">
        <f t="shared" si="4"/>
        <v>1.6666666666666667</v>
      </c>
      <c r="L31" s="4">
        <f t="shared" si="5"/>
        <v>4.7936507936507935</v>
      </c>
      <c r="M31" s="4">
        <v>8</v>
      </c>
    </row>
    <row r="32" spans="1:13" s="1" customFormat="1" ht="12.75">
      <c r="A32" s="4">
        <v>3</v>
      </c>
      <c r="B32" s="4">
        <v>5</v>
      </c>
      <c r="C32" s="4" t="s">
        <v>64</v>
      </c>
      <c r="D32" s="4">
        <v>1995</v>
      </c>
      <c r="E32" s="4" t="s">
        <v>41</v>
      </c>
      <c r="F32" s="4">
        <v>64.5</v>
      </c>
      <c r="G32" s="4" t="s">
        <v>19</v>
      </c>
      <c r="H32" s="4">
        <f>'Results-Biathlon-Tampere'!N51</f>
        <v>386</v>
      </c>
      <c r="I32" s="4">
        <f t="shared" si="3"/>
        <v>5.984496124031008</v>
      </c>
      <c r="J32" s="4">
        <v>0</v>
      </c>
      <c r="K32" s="4">
        <f t="shared" si="4"/>
        <v>0</v>
      </c>
      <c r="L32" s="4">
        <f t="shared" si="5"/>
        <v>5.984496124031008</v>
      </c>
      <c r="M32" s="4">
        <v>7</v>
      </c>
    </row>
    <row r="33" spans="1:13" s="1" customFormat="1" ht="12.75">
      <c r="A33" s="4">
        <v>3</v>
      </c>
      <c r="B33" s="4">
        <v>6</v>
      </c>
      <c r="C33" s="4" t="s">
        <v>67</v>
      </c>
      <c r="D33" s="4">
        <v>1995</v>
      </c>
      <c r="E33" s="4" t="s">
        <v>45</v>
      </c>
      <c r="F33" s="4">
        <v>66.7</v>
      </c>
      <c r="G33" s="4" t="s">
        <v>19</v>
      </c>
      <c r="H33" s="4">
        <f>'Results-Biathlon-Tampere'!N52</f>
        <v>208</v>
      </c>
      <c r="I33" s="4">
        <f t="shared" si="3"/>
        <v>3.1184407796101947</v>
      </c>
      <c r="J33" s="4">
        <v>0</v>
      </c>
      <c r="K33" s="4">
        <f t="shared" si="4"/>
        <v>0</v>
      </c>
      <c r="L33" s="4">
        <f t="shared" si="5"/>
        <v>3.1184407796101947</v>
      </c>
      <c r="M33" s="4">
        <v>13</v>
      </c>
    </row>
    <row r="34" spans="1:13" s="1" customFormat="1" ht="12.75">
      <c r="A34" s="4">
        <v>3</v>
      </c>
      <c r="B34" s="4">
        <v>7</v>
      </c>
      <c r="C34" s="4" t="s">
        <v>43</v>
      </c>
      <c r="D34" s="4">
        <v>1995</v>
      </c>
      <c r="E34" s="4" t="s">
        <v>41</v>
      </c>
      <c r="F34" s="4">
        <v>76.7</v>
      </c>
      <c r="G34" s="4" t="s">
        <v>19</v>
      </c>
      <c r="H34" s="4">
        <f>'Results-Biathlon-Tampere'!N56</f>
        <v>527</v>
      </c>
      <c r="I34" s="4">
        <f t="shared" si="3"/>
        <v>6.870925684485006</v>
      </c>
      <c r="J34" s="4">
        <v>0</v>
      </c>
      <c r="K34" s="4">
        <f t="shared" si="4"/>
        <v>0</v>
      </c>
      <c r="L34" s="4">
        <f t="shared" si="5"/>
        <v>6.870925684485006</v>
      </c>
      <c r="M34" s="4">
        <v>5</v>
      </c>
    </row>
    <row r="35" spans="1:13" s="1" customFormat="1" ht="12.75">
      <c r="A35" s="4">
        <v>3</v>
      </c>
      <c r="B35" s="4">
        <v>8</v>
      </c>
      <c r="C35" s="4" t="s">
        <v>44</v>
      </c>
      <c r="D35" s="4">
        <v>1995</v>
      </c>
      <c r="E35" s="4" t="s">
        <v>45</v>
      </c>
      <c r="F35" s="4">
        <v>76.8</v>
      </c>
      <c r="G35" s="4" t="s">
        <v>19</v>
      </c>
      <c r="H35" s="4">
        <f>'Results-Biathlon-Tampere'!N57</f>
        <v>557</v>
      </c>
      <c r="I35" s="4">
        <f t="shared" si="3"/>
        <v>7.252604166666667</v>
      </c>
      <c r="J35" s="4">
        <f>'Results-LongCycle-Tampere'!H48</f>
        <v>102</v>
      </c>
      <c r="K35" s="4">
        <f t="shared" si="4"/>
        <v>3.984375</v>
      </c>
      <c r="L35" s="4">
        <f t="shared" si="5"/>
        <v>11.236979166666668</v>
      </c>
      <c r="M35" s="4">
        <v>2</v>
      </c>
    </row>
    <row r="36" spans="1:13" s="1" customFormat="1" ht="12.75">
      <c r="A36" s="4">
        <v>3</v>
      </c>
      <c r="B36" s="4">
        <v>9</v>
      </c>
      <c r="C36" s="4" t="s">
        <v>46</v>
      </c>
      <c r="D36" s="4">
        <v>1995</v>
      </c>
      <c r="E36" s="4" t="s">
        <v>41</v>
      </c>
      <c r="F36" s="4">
        <v>78.1</v>
      </c>
      <c r="G36" s="4" t="s">
        <v>19</v>
      </c>
      <c r="H36" s="4">
        <f>'Results-Biathlon-Tampere'!N61</f>
        <v>470</v>
      </c>
      <c r="I36" s="4">
        <f t="shared" si="3"/>
        <v>6.017925736235596</v>
      </c>
      <c r="J36" s="4">
        <v>0</v>
      </c>
      <c r="K36" s="4">
        <f t="shared" si="4"/>
        <v>0</v>
      </c>
      <c r="L36" s="4">
        <f t="shared" si="5"/>
        <v>6.017925736235596</v>
      </c>
      <c r="M36" s="4">
        <v>6</v>
      </c>
    </row>
    <row r="37" spans="1:13" s="1" customFormat="1" ht="12.75">
      <c r="A37" s="4">
        <v>3</v>
      </c>
      <c r="B37" s="4">
        <v>10</v>
      </c>
      <c r="C37" s="4" t="s">
        <v>47</v>
      </c>
      <c r="D37" s="4">
        <v>1997</v>
      </c>
      <c r="E37" s="4" t="s">
        <v>41</v>
      </c>
      <c r="F37" s="4">
        <v>78.2</v>
      </c>
      <c r="G37" s="4" t="s">
        <v>19</v>
      </c>
      <c r="H37" s="4">
        <f>'Results-Biathlon-Tampere'!N62</f>
        <v>510</v>
      </c>
      <c r="I37" s="4">
        <f t="shared" si="3"/>
        <v>6.521739130434782</v>
      </c>
      <c r="J37" s="4">
        <f>'Results-LongCycle-Tampere'!H52</f>
        <v>91</v>
      </c>
      <c r="K37" s="4">
        <f t="shared" si="4"/>
        <v>3.4910485933503836</v>
      </c>
      <c r="L37" s="4">
        <f t="shared" si="5"/>
        <v>10.012787723785166</v>
      </c>
      <c r="M37" s="4">
        <v>3</v>
      </c>
    </row>
    <row r="38" spans="1:13" s="1" customFormat="1" ht="12.75">
      <c r="A38" s="4">
        <v>3</v>
      </c>
      <c r="B38" s="4">
        <v>11</v>
      </c>
      <c r="C38" s="4" t="s">
        <v>68</v>
      </c>
      <c r="D38" s="4">
        <v>1995</v>
      </c>
      <c r="E38" s="4" t="s">
        <v>45</v>
      </c>
      <c r="F38" s="4">
        <v>80.1</v>
      </c>
      <c r="G38" s="4" t="s">
        <v>19</v>
      </c>
      <c r="H38" s="4">
        <f>'Results-Biathlon-Tampere'!N63</f>
        <v>382</v>
      </c>
      <c r="I38" s="4">
        <f t="shared" si="3"/>
        <v>4.769038701622971</v>
      </c>
      <c r="J38" s="4">
        <f>'Results-LongCycle-Tampere'!H53</f>
        <v>75</v>
      </c>
      <c r="K38" s="4">
        <f t="shared" si="4"/>
        <v>2.808988764044944</v>
      </c>
      <c r="L38" s="4">
        <f t="shared" si="5"/>
        <v>7.578027465667915</v>
      </c>
      <c r="M38" s="4">
        <v>4</v>
      </c>
    </row>
    <row r="39" spans="1:13" s="1" customFormat="1" ht="12.75">
      <c r="A39" s="4">
        <v>3</v>
      </c>
      <c r="B39" s="4">
        <v>12</v>
      </c>
      <c r="C39" s="4" t="s">
        <v>48</v>
      </c>
      <c r="D39" s="4">
        <v>1996</v>
      </c>
      <c r="E39" s="4" t="s">
        <v>41</v>
      </c>
      <c r="F39" s="4">
        <v>104.5</v>
      </c>
      <c r="G39" s="4" t="s">
        <v>19</v>
      </c>
      <c r="H39" s="4">
        <f>'Results-Biathlon-Tampere'!N67</f>
        <v>300</v>
      </c>
      <c r="I39" s="4">
        <f t="shared" si="3"/>
        <v>2.8708133971291865</v>
      </c>
      <c r="J39" s="4">
        <f>'Results-LongCycle-Tampere'!H57</f>
        <v>50</v>
      </c>
      <c r="K39" s="4">
        <f t="shared" si="4"/>
        <v>1.4354066985645932</v>
      </c>
      <c r="L39" s="4">
        <f t="shared" si="5"/>
        <v>4.30622009569378</v>
      </c>
      <c r="M39" s="4">
        <v>10</v>
      </c>
    </row>
    <row r="40" spans="1:13" s="1" customFormat="1" ht="12.75">
      <c r="A40" s="4">
        <v>3</v>
      </c>
      <c r="B40" s="4">
        <v>13</v>
      </c>
      <c r="C40" s="4" t="s">
        <v>87</v>
      </c>
      <c r="D40" s="4">
        <v>1994</v>
      </c>
      <c r="E40" s="4" t="s">
        <v>45</v>
      </c>
      <c r="F40" s="4">
        <v>94.1</v>
      </c>
      <c r="G40" s="4" t="s">
        <v>19</v>
      </c>
      <c r="H40" s="4">
        <f>'Results-Biathlon-Tampere'!N68</f>
        <v>205</v>
      </c>
      <c r="I40" s="4">
        <f t="shared" si="3"/>
        <v>2.1785334750265677</v>
      </c>
      <c r="J40" s="4">
        <f>'Results-LongCycle-Tampere'!H58</f>
        <v>30</v>
      </c>
      <c r="K40" s="4">
        <f t="shared" si="4"/>
        <v>0.9564293304994687</v>
      </c>
      <c r="L40" s="4">
        <f t="shared" si="5"/>
        <v>3.1349628055260363</v>
      </c>
      <c r="M40" s="4">
        <v>12</v>
      </c>
    </row>
    <row r="41" s="9" customFormat="1" ht="12.75"/>
    <row r="42" spans="1:13" s="9" customFormat="1" ht="18.75" customHeight="1">
      <c r="A42" s="43" t="s">
        <v>25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="9" customFormat="1" ht="12.75" hidden="1"/>
    <row r="44" s="3" customFormat="1" ht="13.5" thickBot="1"/>
    <row r="45" spans="1:13" s="1" customFormat="1" ht="45.75" thickBot="1">
      <c r="A45" s="10" t="s">
        <v>4</v>
      </c>
      <c r="B45" s="10" t="s">
        <v>5</v>
      </c>
      <c r="C45" s="10" t="s">
        <v>6</v>
      </c>
      <c r="D45" s="10" t="s">
        <v>7</v>
      </c>
      <c r="E45" s="10" t="s">
        <v>8</v>
      </c>
      <c r="F45" s="11" t="s">
        <v>49</v>
      </c>
      <c r="G45" s="11" t="s">
        <v>13</v>
      </c>
      <c r="H45" s="11" t="s">
        <v>205</v>
      </c>
      <c r="I45" s="11" t="s">
        <v>10</v>
      </c>
      <c r="J45" s="11" t="s">
        <v>204</v>
      </c>
      <c r="K45" s="11" t="s">
        <v>10</v>
      </c>
      <c r="L45" s="11" t="s">
        <v>12</v>
      </c>
      <c r="M45" s="11" t="s">
        <v>11</v>
      </c>
    </row>
    <row r="46" spans="1:13" s="1" customFormat="1" ht="12.75">
      <c r="A46" s="4">
        <v>4</v>
      </c>
      <c r="B46" s="4">
        <v>1</v>
      </c>
      <c r="C46" s="4" t="s">
        <v>50</v>
      </c>
      <c r="D46" s="4">
        <v>1995</v>
      </c>
      <c r="E46" s="4" t="s">
        <v>41</v>
      </c>
      <c r="F46" s="4">
        <v>65.2</v>
      </c>
      <c r="G46" s="4" t="s">
        <v>29</v>
      </c>
      <c r="H46" s="4">
        <f>'Results-Biathlon-Tampere'!N76</f>
        <v>315</v>
      </c>
      <c r="I46" s="4">
        <f>H46/F46</f>
        <v>4.831288343558282</v>
      </c>
      <c r="J46" s="4">
        <f>'Results-LongCycle-Tampere'!H66</f>
        <v>50</v>
      </c>
      <c r="K46" s="4">
        <f>J46*3/F46</f>
        <v>2.3006134969325154</v>
      </c>
      <c r="L46" s="4">
        <f>I46+K46</f>
        <v>7.131901840490798</v>
      </c>
      <c r="M46" s="4">
        <v>1</v>
      </c>
    </row>
    <row r="47" spans="1:13" s="1" customFormat="1" ht="12.75">
      <c r="A47" s="4">
        <v>4</v>
      </c>
      <c r="B47" s="4">
        <v>2</v>
      </c>
      <c r="C47" s="4" t="s">
        <v>83</v>
      </c>
      <c r="D47" s="4">
        <v>1987</v>
      </c>
      <c r="E47" s="4" t="s">
        <v>81</v>
      </c>
      <c r="F47" s="12">
        <v>84.7</v>
      </c>
      <c r="G47" s="4" t="s">
        <v>29</v>
      </c>
      <c r="H47" s="4">
        <v>0</v>
      </c>
      <c r="I47" s="4">
        <f>H47/F47</f>
        <v>0</v>
      </c>
      <c r="J47" s="4">
        <f>'Results-LongCycle-Tampere'!H70</f>
        <v>101</v>
      </c>
      <c r="K47" s="4">
        <f>J47*3/F47</f>
        <v>3.5773317591499407</v>
      </c>
      <c r="L47" s="4">
        <f>I47+K47</f>
        <v>3.5773317591499407</v>
      </c>
      <c r="M47" s="4">
        <v>2</v>
      </c>
    </row>
    <row r="48" spans="1:13" s="1" customFormat="1" ht="12.75">
      <c r="A48" s="4">
        <v>4</v>
      </c>
      <c r="B48" s="4">
        <v>3</v>
      </c>
      <c r="C48" s="4" t="s">
        <v>75</v>
      </c>
      <c r="D48" s="4">
        <v>1962</v>
      </c>
      <c r="E48" s="4" t="s">
        <v>76</v>
      </c>
      <c r="F48" s="4">
        <v>92.9</v>
      </c>
      <c r="G48" s="4" t="s">
        <v>29</v>
      </c>
      <c r="H48" s="4">
        <f>'Results-Biathlon-Tampere'!N80</f>
        <v>120</v>
      </c>
      <c r="I48" s="4">
        <f>H48/F48</f>
        <v>1.2917115177610332</v>
      </c>
      <c r="J48" s="4">
        <f>'Results-LongCycle-Tampere'!H74</f>
        <v>20</v>
      </c>
      <c r="K48" s="4">
        <f>J48*3/F48</f>
        <v>0.6458557588805166</v>
      </c>
      <c r="L48" s="4">
        <f>I48+K48</f>
        <v>1.9375672766415497</v>
      </c>
      <c r="M48" s="4">
        <v>4</v>
      </c>
    </row>
    <row r="49" spans="1:13" s="1" customFormat="1" ht="12.75">
      <c r="A49" s="4">
        <v>4</v>
      </c>
      <c r="B49" s="4">
        <v>4</v>
      </c>
      <c r="C49" s="4" t="s">
        <v>69</v>
      </c>
      <c r="D49" s="4">
        <v>1995</v>
      </c>
      <c r="E49" s="4" t="s">
        <v>45</v>
      </c>
      <c r="F49" s="4">
        <v>97.8</v>
      </c>
      <c r="G49" s="4" t="s">
        <v>29</v>
      </c>
      <c r="H49" s="4">
        <f>'Results-Biathlon-Tampere'!N84</f>
        <v>176</v>
      </c>
      <c r="I49" s="4">
        <f>H49/F49</f>
        <v>1.79959100204499</v>
      </c>
      <c r="J49" s="4">
        <f>'Results-LongCycle-Tampere'!H78</f>
        <v>37</v>
      </c>
      <c r="K49" s="4">
        <f>J49*3/F49</f>
        <v>1.1349693251533743</v>
      </c>
      <c r="L49" s="4">
        <f>I49+K49</f>
        <v>2.9345603271983642</v>
      </c>
      <c r="M49" s="4">
        <v>3</v>
      </c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3" s="9" customFormat="1" ht="18.75" customHeight="1">
      <c r="A51" s="43" t="s">
        <v>31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="9" customFormat="1" ht="12.75" hidden="1"/>
    <row r="53" s="3" customFormat="1" ht="13.5" thickBot="1"/>
    <row r="54" spans="1:13" s="1" customFormat="1" ht="45.75" thickBot="1">
      <c r="A54" s="10" t="s">
        <v>4</v>
      </c>
      <c r="B54" s="10" t="s">
        <v>5</v>
      </c>
      <c r="C54" s="10" t="s">
        <v>6</v>
      </c>
      <c r="D54" s="10" t="s">
        <v>7</v>
      </c>
      <c r="E54" s="10" t="s">
        <v>8</v>
      </c>
      <c r="F54" s="11" t="s">
        <v>49</v>
      </c>
      <c r="G54" s="11" t="s">
        <v>13</v>
      </c>
      <c r="H54" s="11" t="s">
        <v>205</v>
      </c>
      <c r="I54" s="11" t="s">
        <v>10</v>
      </c>
      <c r="J54" s="11" t="s">
        <v>204</v>
      </c>
      <c r="K54" s="11" t="s">
        <v>10</v>
      </c>
      <c r="L54" s="11" t="s">
        <v>12</v>
      </c>
      <c r="M54" s="11" t="s">
        <v>11</v>
      </c>
    </row>
    <row r="55" spans="1:13" s="1" customFormat="1" ht="12.75">
      <c r="A55" s="4">
        <v>5</v>
      </c>
      <c r="B55" s="4">
        <v>1</v>
      </c>
      <c r="C55" s="4" t="s">
        <v>51</v>
      </c>
      <c r="D55" s="4">
        <v>1987</v>
      </c>
      <c r="E55" s="4" t="s">
        <v>41</v>
      </c>
      <c r="F55" s="4">
        <v>67.6</v>
      </c>
      <c r="G55" s="4" t="s">
        <v>32</v>
      </c>
      <c r="H55" s="4">
        <f>'Results-Biathlon-Tampere'!N93</f>
        <v>220</v>
      </c>
      <c r="I55" s="4">
        <f aca="true" t="shared" si="6" ref="I55:I63">H55/F55</f>
        <v>3.2544378698224854</v>
      </c>
      <c r="J55" s="4">
        <f>'Results-LongCycle-Tampere'!H86</f>
        <v>25</v>
      </c>
      <c r="K55" s="4">
        <f aca="true" t="shared" si="7" ref="K55:K63">J55*3/F55</f>
        <v>1.1094674556213018</v>
      </c>
      <c r="L55" s="4">
        <f aca="true" t="shared" si="8" ref="L55:L63">I55+K55</f>
        <v>4.363905325443787</v>
      </c>
      <c r="M55" s="4">
        <v>1</v>
      </c>
    </row>
    <row r="56" spans="1:13" s="1" customFormat="1" ht="12.75">
      <c r="A56" s="4">
        <v>5</v>
      </c>
      <c r="B56" s="4">
        <v>2</v>
      </c>
      <c r="C56" s="4" t="s">
        <v>61</v>
      </c>
      <c r="D56" s="4">
        <v>1995</v>
      </c>
      <c r="E56" s="4" t="s">
        <v>55</v>
      </c>
      <c r="F56" s="4">
        <v>70.2</v>
      </c>
      <c r="G56" s="4" t="s">
        <v>32</v>
      </c>
      <c r="H56" s="4">
        <f>'Results-Biathlon-Tampere'!N97</f>
        <v>85</v>
      </c>
      <c r="I56" s="4">
        <f t="shared" si="6"/>
        <v>1.2108262108262107</v>
      </c>
      <c r="J56" s="4">
        <v>0</v>
      </c>
      <c r="K56" s="4">
        <f t="shared" si="7"/>
        <v>0</v>
      </c>
      <c r="L56" s="4">
        <f t="shared" si="8"/>
        <v>1.2108262108262107</v>
      </c>
      <c r="M56" s="4">
        <v>8</v>
      </c>
    </row>
    <row r="57" spans="1:13" s="1" customFormat="1" ht="12.75">
      <c r="A57" s="4">
        <v>5</v>
      </c>
      <c r="B57" s="4">
        <v>3</v>
      </c>
      <c r="C57" s="4" t="s">
        <v>60</v>
      </c>
      <c r="D57" s="4">
        <v>1964</v>
      </c>
      <c r="E57" s="4" t="s">
        <v>55</v>
      </c>
      <c r="F57" s="12">
        <v>78</v>
      </c>
      <c r="G57" s="4" t="s">
        <v>32</v>
      </c>
      <c r="H57" s="4">
        <f>'Results-Biathlon-Tampere'!N101</f>
        <v>210</v>
      </c>
      <c r="I57" s="4">
        <f t="shared" si="6"/>
        <v>2.6923076923076925</v>
      </c>
      <c r="J57" s="4">
        <f>'Results-LongCycle-Tampere'!H90</f>
        <v>20</v>
      </c>
      <c r="K57" s="4">
        <f t="shared" si="7"/>
        <v>0.7692307692307693</v>
      </c>
      <c r="L57" s="4">
        <f t="shared" si="8"/>
        <v>3.4615384615384617</v>
      </c>
      <c r="M57" s="4">
        <v>2</v>
      </c>
    </row>
    <row r="58" spans="1:13" s="1" customFormat="1" ht="12.75">
      <c r="A58" s="4">
        <v>5</v>
      </c>
      <c r="B58" s="4">
        <v>4</v>
      </c>
      <c r="C58" s="4" t="s">
        <v>52</v>
      </c>
      <c r="D58" s="4">
        <v>1991</v>
      </c>
      <c r="E58" s="4" t="s">
        <v>41</v>
      </c>
      <c r="F58" s="4">
        <v>83.3</v>
      </c>
      <c r="G58" s="4" t="s">
        <v>32</v>
      </c>
      <c r="H58" s="4">
        <f>'Results-Biathlon-Tampere'!N105</f>
        <v>160</v>
      </c>
      <c r="I58" s="4">
        <f t="shared" si="6"/>
        <v>1.9207683073229291</v>
      </c>
      <c r="J58" s="4">
        <f>'Results-LongCycle-Tampere'!H94</f>
        <v>41</v>
      </c>
      <c r="K58" s="4">
        <f t="shared" si="7"/>
        <v>1.4765906362545018</v>
      </c>
      <c r="L58" s="4">
        <f t="shared" si="8"/>
        <v>3.397358943577431</v>
      </c>
      <c r="M58" s="4">
        <v>3</v>
      </c>
    </row>
    <row r="59" spans="1:13" s="1" customFormat="1" ht="12.75">
      <c r="A59" s="4">
        <v>5</v>
      </c>
      <c r="B59" s="4">
        <v>5</v>
      </c>
      <c r="C59" s="4" t="s">
        <v>85</v>
      </c>
      <c r="D59" s="4">
        <v>1981</v>
      </c>
      <c r="E59" s="4" t="s">
        <v>76</v>
      </c>
      <c r="F59" s="4">
        <v>84.6</v>
      </c>
      <c r="G59" s="4" t="s">
        <v>32</v>
      </c>
      <c r="H59" s="4">
        <f>'Results-Biathlon-Tampere'!N106</f>
        <v>120</v>
      </c>
      <c r="I59" s="4">
        <f t="shared" si="6"/>
        <v>1.4184397163120568</v>
      </c>
      <c r="J59" s="4">
        <f>'Results-LongCycle-Tampere'!H95</f>
        <v>37</v>
      </c>
      <c r="K59" s="4">
        <f t="shared" si="7"/>
        <v>1.3120567375886525</v>
      </c>
      <c r="L59" s="4">
        <f t="shared" si="8"/>
        <v>2.7304964539007095</v>
      </c>
      <c r="M59" s="4">
        <v>5</v>
      </c>
    </row>
    <row r="60" spans="1:13" s="1" customFormat="1" ht="12.75">
      <c r="A60" s="4">
        <v>5</v>
      </c>
      <c r="B60" s="4">
        <v>6</v>
      </c>
      <c r="C60" s="4" t="s">
        <v>58</v>
      </c>
      <c r="D60" s="4">
        <v>1980</v>
      </c>
      <c r="E60" s="4" t="s">
        <v>55</v>
      </c>
      <c r="F60" s="4">
        <v>90.7</v>
      </c>
      <c r="G60" s="4" t="s">
        <v>32</v>
      </c>
      <c r="H60" s="4">
        <f>'Results-Biathlon-Tampere'!N110</f>
        <v>175</v>
      </c>
      <c r="I60" s="4">
        <f t="shared" si="6"/>
        <v>1.9294377067254684</v>
      </c>
      <c r="J60" s="4">
        <f>'Results-LongCycle-Tampere'!H99</f>
        <v>38</v>
      </c>
      <c r="K60" s="4">
        <f t="shared" si="7"/>
        <v>1.256890848952591</v>
      </c>
      <c r="L60" s="4">
        <f t="shared" si="8"/>
        <v>3.1863285556780596</v>
      </c>
      <c r="M60" s="4">
        <v>4</v>
      </c>
    </row>
    <row r="61" spans="1:13" s="1" customFormat="1" ht="12.75">
      <c r="A61" s="4">
        <v>5</v>
      </c>
      <c r="B61" s="4">
        <v>7</v>
      </c>
      <c r="C61" s="4" t="s">
        <v>59</v>
      </c>
      <c r="D61" s="4">
        <v>1965</v>
      </c>
      <c r="E61" s="4" t="s">
        <v>55</v>
      </c>
      <c r="F61" s="12">
        <v>96</v>
      </c>
      <c r="G61" s="4" t="s">
        <v>32</v>
      </c>
      <c r="H61" s="4">
        <f>'Results-Biathlon-Tampere'!N114</f>
        <v>196</v>
      </c>
      <c r="I61" s="4">
        <f t="shared" si="6"/>
        <v>2.0416666666666665</v>
      </c>
      <c r="J61" s="4">
        <f>'Results-LongCycle-Tampere'!H104</f>
        <v>21</v>
      </c>
      <c r="K61" s="4">
        <f t="shared" si="7"/>
        <v>0.65625</v>
      </c>
      <c r="L61" s="4">
        <f t="shared" si="8"/>
        <v>2.6979166666666665</v>
      </c>
      <c r="M61" s="4">
        <v>6</v>
      </c>
    </row>
    <row r="62" spans="1:13" s="1" customFormat="1" ht="12.75">
      <c r="A62" s="4">
        <v>5</v>
      </c>
      <c r="B62" s="4">
        <v>8</v>
      </c>
      <c r="C62" s="4" t="s">
        <v>57</v>
      </c>
      <c r="D62" s="4">
        <v>1973</v>
      </c>
      <c r="E62" s="4" t="s">
        <v>45</v>
      </c>
      <c r="F62" s="4">
        <v>105.1</v>
      </c>
      <c r="G62" s="4" t="s">
        <v>32</v>
      </c>
      <c r="H62" s="4">
        <f>'Results-Biathlon-Tampere'!N118</f>
        <v>205</v>
      </c>
      <c r="I62" s="4">
        <f t="shared" si="6"/>
        <v>1.950523311132255</v>
      </c>
      <c r="J62" s="4">
        <v>0</v>
      </c>
      <c r="K62" s="4">
        <f t="shared" si="7"/>
        <v>0</v>
      </c>
      <c r="L62" s="4">
        <f t="shared" si="8"/>
        <v>1.950523311132255</v>
      </c>
      <c r="M62" s="4">
        <v>7</v>
      </c>
    </row>
    <row r="63" spans="1:13" s="1" customFormat="1" ht="12.75">
      <c r="A63" s="4">
        <v>5</v>
      </c>
      <c r="B63" s="4">
        <v>9</v>
      </c>
      <c r="C63" s="4" t="s">
        <v>86</v>
      </c>
      <c r="D63" s="4">
        <v>1971</v>
      </c>
      <c r="E63" s="4" t="s">
        <v>81</v>
      </c>
      <c r="F63" s="12">
        <v>96.4</v>
      </c>
      <c r="G63" s="4" t="s">
        <v>32</v>
      </c>
      <c r="H63" s="4">
        <f>'Results-Biathlon-Tampere'!N119</f>
        <v>0</v>
      </c>
      <c r="I63" s="4">
        <f t="shared" si="6"/>
        <v>0</v>
      </c>
      <c r="J63" s="4">
        <f>'Results-LongCycle-Tampere'!H103</f>
        <v>33</v>
      </c>
      <c r="K63" s="4">
        <f t="shared" si="7"/>
        <v>1.0269709543568464</v>
      </c>
      <c r="L63" s="4">
        <f t="shared" si="8"/>
        <v>1.0269709543568464</v>
      </c>
      <c r="M63" s="4">
        <v>9</v>
      </c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0" ht="12.75">
      <c r="A66" s="1" t="s">
        <v>207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 t="s">
        <v>206</v>
      </c>
      <c r="B68" s="1"/>
      <c r="C68" s="1"/>
      <c r="D68" s="1"/>
      <c r="E68" s="1"/>
      <c r="F68" s="1"/>
      <c r="G68" s="1"/>
      <c r="H68" s="1"/>
      <c r="I68" s="1"/>
      <c r="J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M129" s="1"/>
    </row>
    <row r="130" spans="1:13" ht="12.75">
      <c r="A130" s="1"/>
      <c r="B130" s="1"/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1"/>
    </row>
    <row r="138" ht="12.75">
      <c r="M138" s="1"/>
    </row>
    <row r="139" ht="12.75">
      <c r="M139" s="1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</sheetData>
  <sheetProtection/>
  <mergeCells count="9">
    <mergeCell ref="A24:M24"/>
    <mergeCell ref="A42:M42"/>
    <mergeCell ref="A51:M51"/>
    <mergeCell ref="B1:M1"/>
    <mergeCell ref="A2:M2"/>
    <mergeCell ref="A3:M3"/>
    <mergeCell ref="A4:M4"/>
    <mergeCell ref="A6:M6"/>
    <mergeCell ref="A13:M13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3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6.00390625" style="2" customWidth="1"/>
    <col min="2" max="2" width="7.140625" style="2" customWidth="1"/>
    <col min="3" max="3" width="22.57421875" style="2" customWidth="1"/>
    <col min="4" max="4" width="8.8515625" style="2" customWidth="1"/>
    <col min="5" max="5" width="7.140625" style="2" customWidth="1"/>
    <col min="6" max="7" width="8.421875" style="2" customWidth="1"/>
    <col min="8" max="8" width="6.8515625" style="2" customWidth="1"/>
    <col min="9" max="9" width="8.8515625" style="2" customWidth="1"/>
    <col min="10" max="16384" width="9.140625" style="2" customWidth="1"/>
  </cols>
  <sheetData>
    <row r="1" spans="1:11" ht="28.5" customHeight="1">
      <c r="A1" s="46" t="s">
        <v>0</v>
      </c>
      <c r="B1" s="46"/>
      <c r="C1" s="47"/>
      <c r="D1" s="47"/>
      <c r="E1" s="47"/>
      <c r="F1" s="47"/>
      <c r="G1" s="47"/>
      <c r="H1" s="47"/>
      <c r="I1" s="47"/>
      <c r="J1" s="47"/>
      <c r="K1" s="47"/>
    </row>
    <row r="2" spans="1:11" ht="28.5" customHeight="1">
      <c r="A2" s="40" t="s">
        <v>97</v>
      </c>
      <c r="B2" s="40"/>
      <c r="C2" s="41"/>
      <c r="D2" s="41"/>
      <c r="E2" s="41"/>
      <c r="F2" s="41"/>
      <c r="G2" s="41"/>
      <c r="H2" s="41"/>
      <c r="I2" s="41"/>
      <c r="J2" s="41"/>
      <c r="K2" s="41"/>
    </row>
    <row r="3" spans="1:11" ht="28.5" customHeight="1">
      <c r="A3" s="42" t="s">
        <v>98</v>
      </c>
      <c r="B3" s="42"/>
      <c r="C3" s="39"/>
      <c r="D3" s="39"/>
      <c r="E3" s="39"/>
      <c r="F3" s="39"/>
      <c r="G3" s="39"/>
      <c r="H3" s="39"/>
      <c r="I3" s="39"/>
      <c r="J3" s="39"/>
      <c r="K3" s="39"/>
    </row>
    <row r="4" spans="1:11" ht="28.5" customHeight="1">
      <c r="A4" s="38" t="s">
        <v>74</v>
      </c>
      <c r="B4" s="38"/>
      <c r="C4" s="39"/>
      <c r="D4" s="39"/>
      <c r="E4" s="39"/>
      <c r="F4" s="39"/>
      <c r="G4" s="39"/>
      <c r="H4" s="39"/>
      <c r="I4" s="39"/>
      <c r="J4" s="39"/>
      <c r="K4" s="39"/>
    </row>
    <row r="5" spans="1:11" s="1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9" customFormat="1" ht="18.75" customHeight="1">
      <c r="A6" s="43" t="s">
        <v>26</v>
      </c>
      <c r="B6" s="43"/>
      <c r="C6" s="39"/>
      <c r="D6" s="39"/>
      <c r="E6" s="39"/>
      <c r="F6" s="39"/>
      <c r="G6" s="39"/>
      <c r="H6" s="39"/>
      <c r="I6" s="39"/>
      <c r="J6" s="39"/>
      <c r="K6" s="39"/>
    </row>
    <row r="7" s="9" customFormat="1" ht="12.75" hidden="1"/>
    <row r="8" spans="1:11" s="9" customFormat="1" ht="12.75">
      <c r="A8" s="45" t="s">
        <v>92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="9" customFormat="1" ht="12.75"/>
    <row r="10" s="3" customFormat="1" ht="13.5" thickBot="1">
      <c r="A10" s="3" t="s">
        <v>70</v>
      </c>
    </row>
    <row r="11" spans="1:11" s="1" customFormat="1" ht="30.75" thickBot="1">
      <c r="A11" s="10" t="s">
        <v>4</v>
      </c>
      <c r="B11" s="10" t="s">
        <v>5</v>
      </c>
      <c r="C11" s="10" t="s">
        <v>6</v>
      </c>
      <c r="D11" s="10" t="s">
        <v>7</v>
      </c>
      <c r="E11" s="10" t="s">
        <v>8</v>
      </c>
      <c r="F11" s="11" t="s">
        <v>49</v>
      </c>
      <c r="G11" s="11" t="s">
        <v>13</v>
      </c>
      <c r="H11" s="11" t="s">
        <v>74</v>
      </c>
      <c r="I11" s="11" t="s">
        <v>10</v>
      </c>
      <c r="J11" s="11" t="s">
        <v>11</v>
      </c>
      <c r="K11" s="11" t="s">
        <v>12</v>
      </c>
    </row>
    <row r="12" spans="1:11" s="1" customFormat="1" ht="12.75">
      <c r="A12" s="4">
        <v>2</v>
      </c>
      <c r="B12" s="4">
        <v>1</v>
      </c>
      <c r="C12" s="4" t="s">
        <v>71</v>
      </c>
      <c r="D12" s="4">
        <v>1994</v>
      </c>
      <c r="E12" s="4" t="s">
        <v>45</v>
      </c>
      <c r="F12" s="12">
        <v>48</v>
      </c>
      <c r="G12" s="4" t="s">
        <v>102</v>
      </c>
      <c r="H12" s="4">
        <v>41</v>
      </c>
      <c r="I12" s="4">
        <f>H12*2</f>
        <v>82</v>
      </c>
      <c r="J12" s="4">
        <v>2</v>
      </c>
      <c r="K12" s="4">
        <f>I12/F12</f>
        <v>1.7083333333333333</v>
      </c>
    </row>
    <row r="13" spans="1:11" s="1" customFormat="1" ht="12.75">
      <c r="A13" s="4">
        <v>2</v>
      </c>
      <c r="B13" s="4">
        <v>2</v>
      </c>
      <c r="C13" s="4" t="s">
        <v>103</v>
      </c>
      <c r="D13" s="4">
        <v>1994</v>
      </c>
      <c r="E13" s="4" t="s">
        <v>45</v>
      </c>
      <c r="F13" s="12">
        <v>51</v>
      </c>
      <c r="G13" s="4" t="s">
        <v>102</v>
      </c>
      <c r="H13" s="4">
        <v>12</v>
      </c>
      <c r="I13" s="4">
        <f>H13*2</f>
        <v>24</v>
      </c>
      <c r="J13" s="4">
        <v>3</v>
      </c>
      <c r="K13" s="4">
        <f>I13/F13</f>
        <v>0.47058823529411764</v>
      </c>
    </row>
    <row r="14" spans="1:11" s="1" customFormat="1" ht="12.75">
      <c r="A14" s="4">
        <v>2</v>
      </c>
      <c r="B14" s="4">
        <v>3</v>
      </c>
      <c r="C14" s="4" t="s">
        <v>104</v>
      </c>
      <c r="D14" s="4">
        <v>1995</v>
      </c>
      <c r="E14" s="4" t="s">
        <v>45</v>
      </c>
      <c r="F14" s="12">
        <v>52</v>
      </c>
      <c r="G14" s="4" t="s">
        <v>19</v>
      </c>
      <c r="H14" s="4">
        <v>107</v>
      </c>
      <c r="I14" s="4">
        <f>H14*2*2</f>
        <v>428</v>
      </c>
      <c r="J14" s="4">
        <v>1</v>
      </c>
      <c r="K14" s="4">
        <f>I14/F14</f>
        <v>8.23076923076923</v>
      </c>
    </row>
    <row r="15" spans="1:11" s="1" customFormat="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="3" customFormat="1" ht="13.5" thickBot="1">
      <c r="A16" s="3" t="s">
        <v>105</v>
      </c>
    </row>
    <row r="17" spans="1:11" s="1" customFormat="1" ht="30.75" thickBot="1">
      <c r="A17" s="10" t="s">
        <v>4</v>
      </c>
      <c r="B17" s="10" t="s">
        <v>5</v>
      </c>
      <c r="C17" s="10" t="s">
        <v>6</v>
      </c>
      <c r="D17" s="10" t="s">
        <v>7</v>
      </c>
      <c r="E17" s="10" t="s">
        <v>8</v>
      </c>
      <c r="F17" s="11" t="s">
        <v>49</v>
      </c>
      <c r="G17" s="11" t="s">
        <v>13</v>
      </c>
      <c r="H17" s="11" t="s">
        <v>74</v>
      </c>
      <c r="I17" s="11" t="s">
        <v>10</v>
      </c>
      <c r="J17" s="11" t="s">
        <v>11</v>
      </c>
      <c r="K17" s="11" t="s">
        <v>12</v>
      </c>
    </row>
    <row r="18" spans="1:11" s="1" customFormat="1" ht="12.75">
      <c r="A18" s="4">
        <v>2</v>
      </c>
      <c r="B18" s="4">
        <v>4</v>
      </c>
      <c r="C18" s="4" t="s">
        <v>106</v>
      </c>
      <c r="D18" s="4">
        <v>1995</v>
      </c>
      <c r="E18" s="4" t="s">
        <v>45</v>
      </c>
      <c r="F18" s="12">
        <v>54</v>
      </c>
      <c r="G18" s="4" t="s">
        <v>102</v>
      </c>
      <c r="H18" s="4">
        <v>26</v>
      </c>
      <c r="I18" s="4">
        <f>H18*2</f>
        <v>52</v>
      </c>
      <c r="J18" s="4">
        <v>1</v>
      </c>
      <c r="K18" s="4">
        <f>I18/F18</f>
        <v>0.9629629629629629</v>
      </c>
    </row>
    <row r="19" spans="1:11" s="1" customFormat="1" ht="12.75">
      <c r="A19" s="5"/>
      <c r="B19" s="5"/>
      <c r="C19" s="5"/>
      <c r="D19" s="5"/>
      <c r="E19" s="5"/>
      <c r="F19" s="14"/>
      <c r="G19" s="5"/>
      <c r="H19" s="5"/>
      <c r="I19" s="5"/>
      <c r="J19" s="5"/>
      <c r="K19" s="5"/>
    </row>
    <row r="20" spans="1:11" s="1" customFormat="1" ht="12.75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</row>
    <row r="21" spans="1:11" s="1" customFormat="1" ht="12.75">
      <c r="A21" s="5"/>
      <c r="B21" s="5"/>
      <c r="C21" s="5"/>
      <c r="D21" s="5"/>
      <c r="E21" s="5"/>
      <c r="F21" s="14"/>
      <c r="G21" s="5"/>
      <c r="H21" s="5"/>
      <c r="I21" s="5"/>
      <c r="J21" s="5"/>
      <c r="K21" s="5"/>
    </row>
    <row r="22" s="3" customFormat="1" ht="13.5" thickBot="1">
      <c r="A22" s="3" t="s">
        <v>107</v>
      </c>
    </row>
    <row r="23" spans="1:11" s="1" customFormat="1" ht="30.75" thickBot="1">
      <c r="A23" s="10" t="s">
        <v>4</v>
      </c>
      <c r="B23" s="10" t="s">
        <v>5</v>
      </c>
      <c r="C23" s="10" t="s">
        <v>6</v>
      </c>
      <c r="D23" s="10" t="s">
        <v>7</v>
      </c>
      <c r="E23" s="10" t="s">
        <v>8</v>
      </c>
      <c r="F23" s="11" t="s">
        <v>49</v>
      </c>
      <c r="G23" s="11" t="s">
        <v>13</v>
      </c>
      <c r="H23" s="11" t="s">
        <v>74</v>
      </c>
      <c r="I23" s="11" t="s">
        <v>10</v>
      </c>
      <c r="J23" s="11" t="s">
        <v>11</v>
      </c>
      <c r="K23" s="11" t="s">
        <v>12</v>
      </c>
    </row>
    <row r="24" spans="1:11" s="1" customFormat="1" ht="12.75">
      <c r="A24" s="4">
        <v>2</v>
      </c>
      <c r="B24" s="4">
        <v>5</v>
      </c>
      <c r="C24" s="4" t="s">
        <v>108</v>
      </c>
      <c r="D24" s="4">
        <v>1994</v>
      </c>
      <c r="E24" s="4" t="s">
        <v>45</v>
      </c>
      <c r="F24" s="12">
        <v>62.5</v>
      </c>
      <c r="G24" s="4" t="s">
        <v>19</v>
      </c>
      <c r="H24" s="4">
        <v>104</v>
      </c>
      <c r="I24" s="4">
        <f>H24*2</f>
        <v>208</v>
      </c>
      <c r="J24" s="4">
        <v>1</v>
      </c>
      <c r="K24" s="4">
        <f>I24/F24</f>
        <v>3.328</v>
      </c>
    </row>
    <row r="25" spans="1:11" s="1" customFormat="1" ht="12.75">
      <c r="A25" s="5"/>
      <c r="B25" s="5"/>
      <c r="C25" s="5"/>
      <c r="D25" s="5"/>
      <c r="E25" s="5"/>
      <c r="F25" s="14"/>
      <c r="G25" s="5"/>
      <c r="H25" s="5"/>
      <c r="I25" s="5"/>
      <c r="J25" s="5"/>
      <c r="K25" s="5"/>
    </row>
    <row r="26" s="3" customFormat="1" ht="13.5" thickBot="1">
      <c r="A26" s="3" t="s">
        <v>14</v>
      </c>
    </row>
    <row r="27" spans="1:11" s="1" customFormat="1" ht="30.75" thickBot="1">
      <c r="A27" s="10" t="s">
        <v>4</v>
      </c>
      <c r="B27" s="10" t="s">
        <v>5</v>
      </c>
      <c r="C27" s="10" t="s">
        <v>6</v>
      </c>
      <c r="D27" s="10" t="s">
        <v>7</v>
      </c>
      <c r="E27" s="10" t="s">
        <v>8</v>
      </c>
      <c r="F27" s="11" t="s">
        <v>49</v>
      </c>
      <c r="G27" s="11" t="s">
        <v>13</v>
      </c>
      <c r="H27" s="11" t="s">
        <v>74</v>
      </c>
      <c r="I27" s="11" t="s">
        <v>10</v>
      </c>
      <c r="J27" s="11" t="s">
        <v>11</v>
      </c>
      <c r="K27" s="11" t="s">
        <v>12</v>
      </c>
    </row>
    <row r="28" spans="1:11" s="1" customFormat="1" ht="12.75">
      <c r="A28" s="4">
        <v>2</v>
      </c>
      <c r="B28" s="4">
        <v>6</v>
      </c>
      <c r="C28" s="4" t="s">
        <v>62</v>
      </c>
      <c r="D28" s="4">
        <v>1996</v>
      </c>
      <c r="E28" s="4" t="s">
        <v>55</v>
      </c>
      <c r="F28" s="4">
        <v>89.9</v>
      </c>
      <c r="G28" s="4" t="s">
        <v>19</v>
      </c>
      <c r="H28" s="4">
        <v>63</v>
      </c>
      <c r="I28" s="4">
        <f>H28*2*2</f>
        <v>252</v>
      </c>
      <c r="J28" s="4">
        <v>1</v>
      </c>
      <c r="K28" s="4">
        <f>I28/F28</f>
        <v>2.803114571746385</v>
      </c>
    </row>
    <row r="29" spans="1:11" s="1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9" customFormat="1" ht="18.75" customHeight="1">
      <c r="A30" s="43" t="s">
        <v>79</v>
      </c>
      <c r="B30" s="43"/>
      <c r="C30" s="39"/>
      <c r="D30" s="39"/>
      <c r="E30" s="39"/>
      <c r="F30" s="39"/>
      <c r="G30" s="39"/>
      <c r="H30" s="39"/>
      <c r="I30" s="39"/>
      <c r="J30" s="39"/>
      <c r="K30" s="39"/>
    </row>
    <row r="31" s="9" customFormat="1" ht="12.75" hidden="1"/>
    <row r="32" spans="1:11" s="9" customFormat="1" ht="12.75">
      <c r="A32" s="45" t="s">
        <v>92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="9" customFormat="1" ht="12.75"/>
    <row r="34" s="3" customFormat="1" ht="13.5" thickBot="1">
      <c r="A34" s="3" t="s">
        <v>15</v>
      </c>
    </row>
    <row r="35" spans="1:11" s="1" customFormat="1" ht="30.75" thickBot="1">
      <c r="A35" s="10" t="s">
        <v>4</v>
      </c>
      <c r="B35" s="10" t="s">
        <v>5</v>
      </c>
      <c r="C35" s="10" t="s">
        <v>6</v>
      </c>
      <c r="D35" s="10" t="s">
        <v>7</v>
      </c>
      <c r="E35" s="10" t="s">
        <v>8</v>
      </c>
      <c r="F35" s="11" t="s">
        <v>49</v>
      </c>
      <c r="G35" s="11" t="s">
        <v>13</v>
      </c>
      <c r="H35" s="11" t="s">
        <v>74</v>
      </c>
      <c r="I35" s="11" t="s">
        <v>10</v>
      </c>
      <c r="J35" s="11" t="s">
        <v>11</v>
      </c>
      <c r="K35" s="11" t="s">
        <v>12</v>
      </c>
    </row>
    <row r="36" spans="1:11" s="1" customFormat="1" ht="12.75">
      <c r="A36" s="4">
        <v>3</v>
      </c>
      <c r="B36" s="4">
        <v>1</v>
      </c>
      <c r="C36" s="4" t="s">
        <v>63</v>
      </c>
      <c r="D36" s="4">
        <v>1993</v>
      </c>
      <c r="E36" s="4" t="s">
        <v>55</v>
      </c>
      <c r="F36" s="4">
        <v>57.8</v>
      </c>
      <c r="G36" s="4" t="s">
        <v>19</v>
      </c>
      <c r="H36" s="4">
        <v>91</v>
      </c>
      <c r="I36" s="4">
        <f>H36*2</f>
        <v>182</v>
      </c>
      <c r="J36" s="4">
        <v>2</v>
      </c>
      <c r="K36" s="4">
        <f>I36/F36</f>
        <v>3.1487889273356404</v>
      </c>
    </row>
    <row r="37" spans="1:11" s="1" customFormat="1" ht="12.75">
      <c r="A37" s="22" t="s">
        <v>109</v>
      </c>
      <c r="B37" s="22" t="s">
        <v>109</v>
      </c>
      <c r="C37" s="22" t="s">
        <v>104</v>
      </c>
      <c r="D37" s="22">
        <v>1995</v>
      </c>
      <c r="E37" s="22" t="s">
        <v>45</v>
      </c>
      <c r="F37" s="24">
        <v>52</v>
      </c>
      <c r="G37" s="22" t="s">
        <v>19</v>
      </c>
      <c r="H37" s="22">
        <f>H14</f>
        <v>107</v>
      </c>
      <c r="I37" s="22">
        <f>H37*2</f>
        <v>214</v>
      </c>
      <c r="J37" s="22">
        <v>1</v>
      </c>
      <c r="K37" s="22">
        <f>I37/F37</f>
        <v>4.115384615384615</v>
      </c>
    </row>
    <row r="38" s="9" customFormat="1" ht="12.75"/>
    <row r="39" s="3" customFormat="1" ht="13.5" thickBot="1">
      <c r="A39" s="3" t="s">
        <v>110</v>
      </c>
    </row>
    <row r="40" spans="1:11" s="1" customFormat="1" ht="30.75" thickBot="1">
      <c r="A40" s="10" t="s">
        <v>4</v>
      </c>
      <c r="B40" s="10" t="s">
        <v>5</v>
      </c>
      <c r="C40" s="10" t="s">
        <v>6</v>
      </c>
      <c r="D40" s="10" t="s">
        <v>7</v>
      </c>
      <c r="E40" s="10" t="s">
        <v>8</v>
      </c>
      <c r="F40" s="11" t="s">
        <v>49</v>
      </c>
      <c r="G40" s="11" t="s">
        <v>13</v>
      </c>
      <c r="H40" s="11" t="s">
        <v>74</v>
      </c>
      <c r="I40" s="11" t="s">
        <v>10</v>
      </c>
      <c r="J40" s="11" t="s">
        <v>11</v>
      </c>
      <c r="K40" s="11" t="s">
        <v>12</v>
      </c>
    </row>
    <row r="41" spans="1:11" s="1" customFormat="1" ht="12.75">
      <c r="A41" s="4">
        <v>3</v>
      </c>
      <c r="B41" s="4">
        <v>2</v>
      </c>
      <c r="C41" s="4" t="s">
        <v>111</v>
      </c>
      <c r="D41" s="4">
        <v>1985</v>
      </c>
      <c r="E41" s="4" t="s">
        <v>112</v>
      </c>
      <c r="F41" s="4">
        <v>61.5</v>
      </c>
      <c r="G41" s="4" t="s">
        <v>19</v>
      </c>
      <c r="H41" s="4">
        <v>93</v>
      </c>
      <c r="I41" s="4">
        <f>H41*2</f>
        <v>186</v>
      </c>
      <c r="J41" s="4">
        <v>3</v>
      </c>
      <c r="K41" s="4">
        <f>I41/F41</f>
        <v>3.024390243902439</v>
      </c>
    </row>
    <row r="42" spans="1:11" s="1" customFormat="1" ht="12.75">
      <c r="A42" s="4">
        <v>3</v>
      </c>
      <c r="B42" s="4">
        <v>3</v>
      </c>
      <c r="C42" s="4" t="s">
        <v>113</v>
      </c>
      <c r="D42" s="4">
        <v>1969</v>
      </c>
      <c r="E42" s="4" t="s">
        <v>114</v>
      </c>
      <c r="F42" s="12">
        <v>59</v>
      </c>
      <c r="G42" s="4" t="s">
        <v>19</v>
      </c>
      <c r="H42" s="4">
        <v>116</v>
      </c>
      <c r="I42" s="4">
        <f>H42*2</f>
        <v>232</v>
      </c>
      <c r="J42" s="4">
        <v>2</v>
      </c>
      <c r="K42" s="4">
        <f>I42/F42</f>
        <v>3.9322033898305087</v>
      </c>
    </row>
    <row r="43" spans="1:11" s="1" customFormat="1" ht="12.75">
      <c r="A43" s="4">
        <v>3</v>
      </c>
      <c r="B43" s="4">
        <v>4</v>
      </c>
      <c r="C43" s="4" t="s">
        <v>115</v>
      </c>
      <c r="D43" s="4">
        <v>1992</v>
      </c>
      <c r="E43" s="4" t="s">
        <v>45</v>
      </c>
      <c r="F43" s="12">
        <v>62.9</v>
      </c>
      <c r="G43" s="4" t="s">
        <v>19</v>
      </c>
      <c r="H43" s="4">
        <v>127</v>
      </c>
      <c r="I43" s="4">
        <f>H43*2</f>
        <v>254</v>
      </c>
      <c r="J43" s="4">
        <v>1</v>
      </c>
      <c r="K43" s="4">
        <f>I43/F43</f>
        <v>4.038155802861685</v>
      </c>
    </row>
    <row r="44" s="9" customFormat="1" ht="12.75"/>
    <row r="45" s="3" customFormat="1" ht="13.5" thickBot="1">
      <c r="A45" s="3" t="s">
        <v>116</v>
      </c>
    </row>
    <row r="46" spans="1:11" s="1" customFormat="1" ht="30.75" thickBot="1">
      <c r="A46" s="10" t="s">
        <v>4</v>
      </c>
      <c r="B46" s="10" t="s">
        <v>5</v>
      </c>
      <c r="C46" s="10" t="s">
        <v>6</v>
      </c>
      <c r="D46" s="10" t="s">
        <v>7</v>
      </c>
      <c r="E46" s="10" t="s">
        <v>8</v>
      </c>
      <c r="F46" s="11" t="s">
        <v>49</v>
      </c>
      <c r="G46" s="11" t="s">
        <v>13</v>
      </c>
      <c r="H46" s="11" t="s">
        <v>74</v>
      </c>
      <c r="I46" s="11" t="s">
        <v>10</v>
      </c>
      <c r="J46" s="11" t="s">
        <v>11</v>
      </c>
      <c r="K46" s="11" t="s">
        <v>12</v>
      </c>
    </row>
    <row r="47" spans="1:11" s="1" customFormat="1" ht="12.75">
      <c r="A47" s="4">
        <v>3</v>
      </c>
      <c r="B47" s="4">
        <v>5</v>
      </c>
      <c r="C47" s="4" t="s">
        <v>117</v>
      </c>
      <c r="D47" s="4">
        <v>1977</v>
      </c>
      <c r="E47" s="4" t="s">
        <v>114</v>
      </c>
      <c r="F47" s="4">
        <v>63.1</v>
      </c>
      <c r="G47" s="4" t="s">
        <v>19</v>
      </c>
      <c r="H47" s="4">
        <v>125</v>
      </c>
      <c r="I47" s="4">
        <f>H47*2</f>
        <v>250</v>
      </c>
      <c r="J47" s="4">
        <v>1</v>
      </c>
      <c r="K47" s="4">
        <f>I47/F47</f>
        <v>3.9619651347068143</v>
      </c>
    </row>
    <row r="48" spans="1:11" s="1" customFormat="1" ht="12.75">
      <c r="A48" s="4">
        <v>3</v>
      </c>
      <c r="B48" s="4">
        <v>6</v>
      </c>
      <c r="C48" s="4" t="s">
        <v>118</v>
      </c>
      <c r="D48" s="4">
        <v>1986</v>
      </c>
      <c r="E48" s="4" t="s">
        <v>112</v>
      </c>
      <c r="F48" s="12">
        <v>65</v>
      </c>
      <c r="G48" s="4" t="s">
        <v>19</v>
      </c>
      <c r="H48" s="4">
        <v>116</v>
      </c>
      <c r="I48" s="4">
        <f>H48*2</f>
        <v>232</v>
      </c>
      <c r="J48" s="4">
        <v>2</v>
      </c>
      <c r="K48" s="4">
        <f>I48/F48</f>
        <v>3.5692307692307694</v>
      </c>
    </row>
    <row r="49" s="9" customFormat="1" ht="12.75"/>
    <row r="50" s="3" customFormat="1" ht="13.5" thickBot="1">
      <c r="A50" s="3" t="s">
        <v>16</v>
      </c>
    </row>
    <row r="51" spans="1:11" s="1" customFormat="1" ht="30.75" thickBot="1">
      <c r="A51" s="10" t="s">
        <v>4</v>
      </c>
      <c r="B51" s="10" t="s">
        <v>5</v>
      </c>
      <c r="C51" s="10" t="s">
        <v>6</v>
      </c>
      <c r="D51" s="10" t="s">
        <v>7</v>
      </c>
      <c r="E51" s="10" t="s">
        <v>8</v>
      </c>
      <c r="F51" s="11" t="s">
        <v>49</v>
      </c>
      <c r="G51" s="11" t="s">
        <v>13</v>
      </c>
      <c r="H51" s="11" t="s">
        <v>74</v>
      </c>
      <c r="I51" s="11" t="s">
        <v>10</v>
      </c>
      <c r="J51" s="11" t="s">
        <v>11</v>
      </c>
      <c r="K51" s="11" t="s">
        <v>12</v>
      </c>
    </row>
    <row r="52" spans="1:11" s="1" customFormat="1" ht="12.75">
      <c r="A52" s="4">
        <v>1</v>
      </c>
      <c r="B52" s="4">
        <v>4</v>
      </c>
      <c r="C52" s="4" t="s">
        <v>72</v>
      </c>
      <c r="D52" s="4">
        <v>1971</v>
      </c>
      <c r="E52" s="4" t="s">
        <v>45</v>
      </c>
      <c r="F52" s="12">
        <v>80</v>
      </c>
      <c r="G52" s="4" t="s">
        <v>19</v>
      </c>
      <c r="H52" s="4">
        <v>23</v>
      </c>
      <c r="I52" s="4">
        <f>H52*2</f>
        <v>46</v>
      </c>
      <c r="J52" s="4">
        <v>2</v>
      </c>
      <c r="K52" s="4">
        <f>I52/F52</f>
        <v>0.575</v>
      </c>
    </row>
    <row r="53" spans="1:11" s="1" customFormat="1" ht="12.75">
      <c r="A53" s="4">
        <v>1</v>
      </c>
      <c r="B53" s="4">
        <v>5</v>
      </c>
      <c r="C53" s="4" t="s">
        <v>56</v>
      </c>
      <c r="D53" s="4">
        <v>1969</v>
      </c>
      <c r="E53" s="4" t="s">
        <v>55</v>
      </c>
      <c r="F53" s="12">
        <v>107</v>
      </c>
      <c r="G53" s="4" t="s">
        <v>19</v>
      </c>
      <c r="H53" s="4">
        <v>70</v>
      </c>
      <c r="I53" s="4">
        <f>H53*2</f>
        <v>140</v>
      </c>
      <c r="J53" s="4">
        <v>1</v>
      </c>
      <c r="K53" s="4">
        <f>I53/F53</f>
        <v>1.308411214953271</v>
      </c>
    </row>
    <row r="54" s="9" customFormat="1" ht="12.75"/>
    <row r="55" spans="1:11" s="9" customFormat="1" ht="18.75" customHeight="1">
      <c r="A55" s="43" t="s">
        <v>28</v>
      </c>
      <c r="B55" s="43"/>
      <c r="C55" s="39"/>
      <c r="D55" s="39"/>
      <c r="E55" s="39"/>
      <c r="F55" s="39"/>
      <c r="G55" s="39"/>
      <c r="H55" s="39"/>
      <c r="I55" s="39"/>
      <c r="J55" s="39"/>
      <c r="K55" s="39"/>
    </row>
    <row r="56" s="9" customFormat="1" ht="12.75" hidden="1"/>
    <row r="57" spans="1:11" s="9" customFormat="1" ht="12.75">
      <c r="A57" s="45" t="s">
        <v>93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="9" customFormat="1" ht="12.75"/>
    <row r="59" s="3" customFormat="1" ht="13.5" thickBot="1">
      <c r="A59" s="3" t="s">
        <v>17</v>
      </c>
    </row>
    <row r="60" spans="1:11" s="1" customFormat="1" ht="30.75" thickBot="1">
      <c r="A60" s="10" t="s">
        <v>4</v>
      </c>
      <c r="B60" s="10" t="s">
        <v>5</v>
      </c>
      <c r="C60" s="10" t="s">
        <v>6</v>
      </c>
      <c r="D60" s="10" t="s">
        <v>7</v>
      </c>
      <c r="E60" s="10" t="s">
        <v>8</v>
      </c>
      <c r="F60" s="11" t="s">
        <v>49</v>
      </c>
      <c r="G60" s="11" t="s">
        <v>13</v>
      </c>
      <c r="H60" s="11" t="s">
        <v>74</v>
      </c>
      <c r="I60" s="11" t="s">
        <v>10</v>
      </c>
      <c r="J60" s="11" t="s">
        <v>11</v>
      </c>
      <c r="K60" s="11" t="s">
        <v>12</v>
      </c>
    </row>
    <row r="61" spans="1:11" s="1" customFormat="1" ht="12.75">
      <c r="A61" s="4">
        <v>4</v>
      </c>
      <c r="B61" s="4">
        <v>1</v>
      </c>
      <c r="C61" s="4" t="s">
        <v>119</v>
      </c>
      <c r="D61" s="4">
        <v>1995</v>
      </c>
      <c r="E61" s="4" t="s">
        <v>45</v>
      </c>
      <c r="F61" s="12">
        <v>53</v>
      </c>
      <c r="G61" s="4" t="s">
        <v>19</v>
      </c>
      <c r="H61" s="4">
        <v>56</v>
      </c>
      <c r="I61" s="4">
        <f>H61*3</f>
        <v>168</v>
      </c>
      <c r="J61" s="4">
        <v>2</v>
      </c>
      <c r="K61" s="4">
        <f>I61/F61</f>
        <v>3.169811320754717</v>
      </c>
    </row>
    <row r="62" spans="1:11" s="1" customFormat="1" ht="12.75">
      <c r="A62" s="4">
        <v>4</v>
      </c>
      <c r="B62" s="4">
        <v>2</v>
      </c>
      <c r="C62" s="4" t="s">
        <v>120</v>
      </c>
      <c r="D62" s="4">
        <v>1998</v>
      </c>
      <c r="E62" s="4" t="s">
        <v>45</v>
      </c>
      <c r="F62" s="12">
        <v>46</v>
      </c>
      <c r="G62" s="4" t="s">
        <v>19</v>
      </c>
      <c r="H62" s="4">
        <v>6</v>
      </c>
      <c r="I62" s="4">
        <f>H62*3</f>
        <v>18</v>
      </c>
      <c r="J62" s="4">
        <v>3</v>
      </c>
      <c r="K62" s="4">
        <f>I62/F62</f>
        <v>0.391304347826087</v>
      </c>
    </row>
    <row r="63" spans="1:11" s="1" customFormat="1" ht="12.75">
      <c r="A63" s="4">
        <v>4</v>
      </c>
      <c r="B63" s="4">
        <v>3</v>
      </c>
      <c r="C63" s="4" t="s">
        <v>121</v>
      </c>
      <c r="D63" s="4">
        <v>1995</v>
      </c>
      <c r="E63" s="4" t="s">
        <v>45</v>
      </c>
      <c r="F63" s="12">
        <v>52.1</v>
      </c>
      <c r="G63" s="4" t="s">
        <v>19</v>
      </c>
      <c r="H63" s="4">
        <v>58</v>
      </c>
      <c r="I63" s="4">
        <f>H63*3</f>
        <v>174</v>
      </c>
      <c r="J63" s="4">
        <v>1</v>
      </c>
      <c r="K63" s="4">
        <f>I63/F63</f>
        <v>3.3397312859884836</v>
      </c>
    </row>
    <row r="64" spans="1:11" s="1" customFormat="1" ht="12.75">
      <c r="A64" s="4">
        <v>4</v>
      </c>
      <c r="B64" s="4">
        <v>4</v>
      </c>
      <c r="C64" s="16" t="s">
        <v>122</v>
      </c>
      <c r="D64" s="16">
        <v>1998</v>
      </c>
      <c r="E64" s="16" t="s">
        <v>45</v>
      </c>
      <c r="F64" s="17">
        <v>51</v>
      </c>
      <c r="G64" s="16" t="s">
        <v>123</v>
      </c>
      <c r="H64" s="16">
        <v>80</v>
      </c>
      <c r="I64" s="16"/>
      <c r="J64" s="16"/>
      <c r="K64" s="16">
        <f>I64/F64</f>
        <v>0</v>
      </c>
    </row>
    <row r="65" spans="1:11" s="1" customFormat="1" ht="12.75">
      <c r="A65" s="4">
        <v>4</v>
      </c>
      <c r="B65" s="4">
        <v>5</v>
      </c>
      <c r="C65" s="16" t="s">
        <v>124</v>
      </c>
      <c r="D65" s="16">
        <v>2000</v>
      </c>
      <c r="E65" s="16" t="s">
        <v>45</v>
      </c>
      <c r="F65" s="17">
        <v>37.9</v>
      </c>
      <c r="G65" s="16" t="s">
        <v>123</v>
      </c>
      <c r="H65" s="16">
        <v>74</v>
      </c>
      <c r="I65" s="16"/>
      <c r="J65" s="16"/>
      <c r="K65" s="16">
        <f>I65/F65</f>
        <v>0</v>
      </c>
    </row>
    <row r="66" s="9" customFormat="1" ht="12.75"/>
    <row r="67" s="3" customFormat="1" ht="13.5" thickBot="1">
      <c r="A67" s="3" t="s">
        <v>125</v>
      </c>
    </row>
    <row r="68" spans="1:11" s="1" customFormat="1" ht="30.75" thickBot="1">
      <c r="A68" s="10" t="s">
        <v>4</v>
      </c>
      <c r="B68" s="10" t="s">
        <v>5</v>
      </c>
      <c r="C68" s="10" t="s">
        <v>6</v>
      </c>
      <c r="D68" s="10" t="s">
        <v>7</v>
      </c>
      <c r="E68" s="10" t="s">
        <v>8</v>
      </c>
      <c r="F68" s="11" t="s">
        <v>49</v>
      </c>
      <c r="G68" s="11" t="s">
        <v>13</v>
      </c>
      <c r="H68" s="11" t="s">
        <v>74</v>
      </c>
      <c r="I68" s="11" t="s">
        <v>10</v>
      </c>
      <c r="J68" s="11" t="s">
        <v>11</v>
      </c>
      <c r="K68" s="11" t="s">
        <v>12</v>
      </c>
    </row>
    <row r="69" spans="1:11" s="1" customFormat="1" ht="12.75">
      <c r="A69" s="4">
        <v>5</v>
      </c>
      <c r="B69" s="4">
        <v>1</v>
      </c>
      <c r="C69" s="4" t="s">
        <v>126</v>
      </c>
      <c r="D69" s="4">
        <v>1995</v>
      </c>
      <c r="E69" s="4" t="s">
        <v>127</v>
      </c>
      <c r="F69" s="12">
        <v>56</v>
      </c>
      <c r="G69" s="4" t="s">
        <v>19</v>
      </c>
      <c r="H69" s="4">
        <v>110</v>
      </c>
      <c r="I69" s="4">
        <f>H69*3</f>
        <v>330</v>
      </c>
      <c r="J69" s="4">
        <v>1</v>
      </c>
      <c r="K69" s="4">
        <f>I69/F69</f>
        <v>5.892857142857143</v>
      </c>
    </row>
    <row r="70" spans="1:11" s="1" customFormat="1" ht="12.75">
      <c r="A70" s="4">
        <v>5</v>
      </c>
      <c r="B70" s="4">
        <v>2</v>
      </c>
      <c r="C70" s="4" t="s">
        <v>66</v>
      </c>
      <c r="D70" s="4">
        <v>1995</v>
      </c>
      <c r="E70" s="4" t="s">
        <v>45</v>
      </c>
      <c r="F70" s="12">
        <v>58</v>
      </c>
      <c r="G70" s="4" t="s">
        <v>19</v>
      </c>
      <c r="H70" s="4">
        <v>41</v>
      </c>
      <c r="I70" s="4">
        <f>H70*3</f>
        <v>123</v>
      </c>
      <c r="J70" s="4">
        <v>2</v>
      </c>
      <c r="K70" s="4">
        <f>I70/F70</f>
        <v>2.1206896551724137</v>
      </c>
    </row>
    <row r="71" spans="1:11" s="1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="3" customFormat="1" ht="13.5" thickBot="1">
      <c r="A72" s="3" t="s">
        <v>20</v>
      </c>
    </row>
    <row r="73" spans="1:11" s="1" customFormat="1" ht="30.75" thickBot="1">
      <c r="A73" s="10" t="s">
        <v>4</v>
      </c>
      <c r="B73" s="10" t="s">
        <v>5</v>
      </c>
      <c r="C73" s="10" t="s">
        <v>6</v>
      </c>
      <c r="D73" s="10" t="s">
        <v>7</v>
      </c>
      <c r="E73" s="10" t="s">
        <v>8</v>
      </c>
      <c r="F73" s="11" t="s">
        <v>49</v>
      </c>
      <c r="G73" s="11" t="s">
        <v>13</v>
      </c>
      <c r="H73" s="11" t="s">
        <v>74</v>
      </c>
      <c r="I73" s="11" t="s">
        <v>10</v>
      </c>
      <c r="J73" s="11" t="s">
        <v>11</v>
      </c>
      <c r="K73" s="11" t="s">
        <v>12</v>
      </c>
    </row>
    <row r="74" spans="1:11" s="1" customFormat="1" ht="12.75">
      <c r="A74" s="4">
        <v>5</v>
      </c>
      <c r="B74" s="4">
        <v>3</v>
      </c>
      <c r="C74" s="4" t="s">
        <v>129</v>
      </c>
      <c r="D74" s="4">
        <v>1996</v>
      </c>
      <c r="E74" s="4" t="s">
        <v>127</v>
      </c>
      <c r="F74" s="12">
        <v>59.9</v>
      </c>
      <c r="G74" s="4" t="s">
        <v>19</v>
      </c>
      <c r="H74" s="4">
        <v>105</v>
      </c>
      <c r="I74" s="4">
        <f>H74*3</f>
        <v>315</v>
      </c>
      <c r="J74" s="4">
        <v>1</v>
      </c>
      <c r="K74" s="4">
        <f>I74/F74</f>
        <v>5.258764607679466</v>
      </c>
    </row>
    <row r="75" spans="1:11" s="1" customFormat="1" ht="12.75">
      <c r="A75" s="4">
        <v>5</v>
      </c>
      <c r="B75" s="4">
        <v>4</v>
      </c>
      <c r="C75" s="4" t="s">
        <v>130</v>
      </c>
      <c r="D75" s="4">
        <v>1994</v>
      </c>
      <c r="E75" s="4" t="s">
        <v>41</v>
      </c>
      <c r="F75" s="4">
        <v>61.9</v>
      </c>
      <c r="G75" s="4" t="s">
        <v>19</v>
      </c>
      <c r="H75" s="4">
        <v>102</v>
      </c>
      <c r="I75" s="4">
        <f>H75*3</f>
        <v>306</v>
      </c>
      <c r="J75" s="4">
        <v>2</v>
      </c>
      <c r="K75" s="4">
        <f>I75/F75</f>
        <v>4.94345718901454</v>
      </c>
    </row>
    <row r="76" spans="1:11" s="1" customFormat="1" ht="12.75">
      <c r="A76" s="4">
        <v>5</v>
      </c>
      <c r="B76" s="4">
        <v>5</v>
      </c>
      <c r="C76" s="4" t="s">
        <v>131</v>
      </c>
      <c r="D76" s="4">
        <v>1994</v>
      </c>
      <c r="E76" s="4" t="s">
        <v>45</v>
      </c>
      <c r="F76" s="12">
        <v>63</v>
      </c>
      <c r="G76" s="4" t="s">
        <v>19</v>
      </c>
      <c r="H76" s="4">
        <v>40</v>
      </c>
      <c r="I76" s="4">
        <f>H76*3</f>
        <v>120</v>
      </c>
      <c r="J76" s="4">
        <v>4</v>
      </c>
      <c r="K76" s="4">
        <f>I76/F76</f>
        <v>1.9047619047619047</v>
      </c>
    </row>
    <row r="77" spans="1:11" s="1" customFormat="1" ht="12.75">
      <c r="A77" s="4">
        <v>5</v>
      </c>
      <c r="B77" s="4">
        <v>6</v>
      </c>
      <c r="C77" s="4" t="s">
        <v>132</v>
      </c>
      <c r="D77" s="4">
        <v>1996</v>
      </c>
      <c r="E77" s="4" t="s">
        <v>45</v>
      </c>
      <c r="F77" s="12">
        <v>63</v>
      </c>
      <c r="G77" s="4" t="s">
        <v>19</v>
      </c>
      <c r="H77" s="4">
        <v>71</v>
      </c>
      <c r="I77" s="4">
        <f>H77*3</f>
        <v>213</v>
      </c>
      <c r="J77" s="4">
        <v>3</v>
      </c>
      <c r="K77" s="4">
        <f>I77/F77</f>
        <v>3.380952380952381</v>
      </c>
    </row>
    <row r="78" spans="1:11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="3" customFormat="1" ht="13.5" thickBot="1">
      <c r="A79" s="3" t="s">
        <v>21</v>
      </c>
    </row>
    <row r="80" spans="1:11" s="1" customFormat="1" ht="30.75" thickBot="1">
      <c r="A80" s="10" t="s">
        <v>4</v>
      </c>
      <c r="B80" s="10" t="s">
        <v>5</v>
      </c>
      <c r="C80" s="10" t="s">
        <v>6</v>
      </c>
      <c r="D80" s="10" t="s">
        <v>7</v>
      </c>
      <c r="E80" s="10" t="s">
        <v>8</v>
      </c>
      <c r="F80" s="11" t="s">
        <v>49</v>
      </c>
      <c r="G80" s="11" t="s">
        <v>13</v>
      </c>
      <c r="H80" s="11" t="s">
        <v>74</v>
      </c>
      <c r="I80" s="11" t="s">
        <v>10</v>
      </c>
      <c r="J80" s="11" t="s">
        <v>11</v>
      </c>
      <c r="K80" s="11" t="s">
        <v>12</v>
      </c>
    </row>
    <row r="81" spans="1:11" s="1" customFormat="1" ht="12.75">
      <c r="A81" s="4">
        <v>6</v>
      </c>
      <c r="B81" s="4">
        <v>1</v>
      </c>
      <c r="C81" s="4" t="s">
        <v>134</v>
      </c>
      <c r="D81" s="4">
        <v>1996</v>
      </c>
      <c r="E81" s="4" t="s">
        <v>45</v>
      </c>
      <c r="F81" s="4">
        <v>67.9</v>
      </c>
      <c r="G81" s="4" t="s">
        <v>19</v>
      </c>
      <c r="H81" s="4">
        <v>78</v>
      </c>
      <c r="I81" s="4">
        <f>H81*3</f>
        <v>234</v>
      </c>
      <c r="J81" s="4">
        <v>2</v>
      </c>
      <c r="K81" s="4">
        <f>I81/F81</f>
        <v>3.446244477172312</v>
      </c>
    </row>
    <row r="82" spans="1:11" s="1" customFormat="1" ht="12.75">
      <c r="A82" s="4">
        <v>6</v>
      </c>
      <c r="B82" s="4">
        <v>2</v>
      </c>
      <c r="C82" s="4" t="s">
        <v>135</v>
      </c>
      <c r="D82" s="4">
        <v>1994</v>
      </c>
      <c r="E82" s="4" t="s">
        <v>45</v>
      </c>
      <c r="F82" s="4">
        <v>64.7</v>
      </c>
      <c r="G82" s="4" t="s">
        <v>19</v>
      </c>
      <c r="H82" s="4">
        <v>88</v>
      </c>
      <c r="I82" s="4">
        <f>H82*3</f>
        <v>264</v>
      </c>
      <c r="J82" s="4">
        <v>1</v>
      </c>
      <c r="K82" s="4">
        <f>I82/F82</f>
        <v>4.080370942812983</v>
      </c>
    </row>
    <row r="83" spans="1:11" s="1" customFormat="1" ht="12.75">
      <c r="A83" s="4">
        <v>6</v>
      </c>
      <c r="B83" s="4">
        <v>3</v>
      </c>
      <c r="C83" s="4" t="s">
        <v>136</v>
      </c>
      <c r="D83" s="4">
        <v>1995</v>
      </c>
      <c r="E83" s="4" t="s">
        <v>45</v>
      </c>
      <c r="F83" s="4">
        <v>65.7</v>
      </c>
      <c r="G83" s="4" t="s">
        <v>19</v>
      </c>
      <c r="H83" s="4">
        <v>74</v>
      </c>
      <c r="I83" s="4">
        <f>H83*3</f>
        <v>222</v>
      </c>
      <c r="J83" s="4">
        <v>3</v>
      </c>
      <c r="K83" s="4">
        <f>I83/F83</f>
        <v>3.3789954337899544</v>
      </c>
    </row>
    <row r="84" spans="1:11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="3" customFormat="1" ht="13.5" thickBot="1">
      <c r="A85" s="3" t="s">
        <v>138</v>
      </c>
    </row>
    <row r="86" spans="1:11" s="1" customFormat="1" ht="30.75" thickBot="1">
      <c r="A86" s="10" t="s">
        <v>4</v>
      </c>
      <c r="B86" s="10" t="s">
        <v>5</v>
      </c>
      <c r="C86" s="10" t="s">
        <v>6</v>
      </c>
      <c r="D86" s="10" t="s">
        <v>7</v>
      </c>
      <c r="E86" s="10" t="s">
        <v>8</v>
      </c>
      <c r="F86" s="11" t="s">
        <v>49</v>
      </c>
      <c r="G86" s="11" t="s">
        <v>13</v>
      </c>
      <c r="H86" s="11" t="s">
        <v>74</v>
      </c>
      <c r="I86" s="11" t="s">
        <v>10</v>
      </c>
      <c r="J86" s="11" t="s">
        <v>11</v>
      </c>
      <c r="K86" s="11" t="s">
        <v>12</v>
      </c>
    </row>
    <row r="87" spans="1:11" s="1" customFormat="1" ht="12.75">
      <c r="A87" s="4">
        <v>6</v>
      </c>
      <c r="B87" s="4">
        <v>4</v>
      </c>
      <c r="C87" s="4" t="s">
        <v>139</v>
      </c>
      <c r="D87" s="4">
        <v>1997</v>
      </c>
      <c r="E87" s="4" t="s">
        <v>45</v>
      </c>
      <c r="F87" s="12">
        <v>68.2</v>
      </c>
      <c r="G87" s="4" t="s">
        <v>19</v>
      </c>
      <c r="H87" s="4">
        <v>71</v>
      </c>
      <c r="I87" s="4">
        <f>H87*3</f>
        <v>213</v>
      </c>
      <c r="J87" s="4">
        <v>1</v>
      </c>
      <c r="K87" s="4">
        <f>I87/F87</f>
        <v>3.12316715542522</v>
      </c>
    </row>
    <row r="88" spans="1:11" s="1" customFormat="1" ht="12.75">
      <c r="A88" s="4">
        <v>6</v>
      </c>
      <c r="B88" s="4">
        <v>5</v>
      </c>
      <c r="C88" s="4" t="s">
        <v>140</v>
      </c>
      <c r="D88" s="4">
        <v>1998</v>
      </c>
      <c r="E88" s="4" t="s">
        <v>45</v>
      </c>
      <c r="F88" s="12">
        <v>68.1</v>
      </c>
      <c r="G88" s="4" t="s">
        <v>19</v>
      </c>
      <c r="H88" s="4">
        <v>57</v>
      </c>
      <c r="I88" s="4">
        <f>H88*3</f>
        <v>171</v>
      </c>
      <c r="J88" s="4">
        <v>2</v>
      </c>
      <c r="K88" s="4">
        <f>I88/F88</f>
        <v>2.5110132158590313</v>
      </c>
    </row>
    <row r="89" spans="1:11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="3" customFormat="1" ht="13.5" thickBot="1">
      <c r="A90" s="3" t="s">
        <v>22</v>
      </c>
    </row>
    <row r="91" spans="1:11" s="1" customFormat="1" ht="30.75" thickBot="1">
      <c r="A91" s="10" t="s">
        <v>4</v>
      </c>
      <c r="B91" s="10" t="s">
        <v>5</v>
      </c>
      <c r="C91" s="10" t="s">
        <v>6</v>
      </c>
      <c r="D91" s="10" t="s">
        <v>7</v>
      </c>
      <c r="E91" s="10" t="s">
        <v>8</v>
      </c>
      <c r="F91" s="11" t="s">
        <v>49</v>
      </c>
      <c r="G91" s="11" t="s">
        <v>13</v>
      </c>
      <c r="H91" s="11" t="s">
        <v>74</v>
      </c>
      <c r="I91" s="11" t="s">
        <v>10</v>
      </c>
      <c r="J91" s="11" t="s">
        <v>11</v>
      </c>
      <c r="K91" s="11" t="s">
        <v>12</v>
      </c>
    </row>
    <row r="92" spans="1:11" s="1" customFormat="1" ht="12.75">
      <c r="A92" s="4">
        <v>7</v>
      </c>
      <c r="B92" s="4">
        <v>1</v>
      </c>
      <c r="C92" s="4" t="s">
        <v>141</v>
      </c>
      <c r="D92" s="4">
        <v>1995</v>
      </c>
      <c r="E92" s="4" t="s">
        <v>45</v>
      </c>
      <c r="F92" s="4">
        <v>78</v>
      </c>
      <c r="G92" s="4" t="s">
        <v>19</v>
      </c>
      <c r="H92" s="4">
        <v>31</v>
      </c>
      <c r="I92" s="4">
        <f>H92*3</f>
        <v>93</v>
      </c>
      <c r="J92" s="4">
        <v>2</v>
      </c>
      <c r="K92" s="4">
        <f>I92/F92</f>
        <v>1.1923076923076923</v>
      </c>
    </row>
    <row r="93" spans="1:11" s="1" customFormat="1" ht="12.75">
      <c r="A93" s="4">
        <v>7</v>
      </c>
      <c r="B93" s="4">
        <v>2</v>
      </c>
      <c r="C93" s="4" t="s">
        <v>44</v>
      </c>
      <c r="D93" s="4">
        <v>1995</v>
      </c>
      <c r="E93" s="4" t="s">
        <v>45</v>
      </c>
      <c r="F93" s="4">
        <v>76.9</v>
      </c>
      <c r="G93" s="4" t="s">
        <v>19</v>
      </c>
      <c r="H93" s="4">
        <v>115</v>
      </c>
      <c r="I93" s="4">
        <f>H93*3</f>
        <v>345</v>
      </c>
      <c r="J93" s="4">
        <v>1</v>
      </c>
      <c r="K93" s="4">
        <f>I93/F93</f>
        <v>4.486345903771131</v>
      </c>
    </row>
    <row r="94" spans="1:11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="3" customFormat="1" ht="13.5" thickBot="1">
      <c r="A95" s="3" t="s">
        <v>23</v>
      </c>
    </row>
    <row r="96" spans="1:11" s="1" customFormat="1" ht="30.75" thickBot="1">
      <c r="A96" s="10" t="s">
        <v>4</v>
      </c>
      <c r="B96" s="10" t="s">
        <v>5</v>
      </c>
      <c r="C96" s="10" t="s">
        <v>6</v>
      </c>
      <c r="D96" s="10" t="s">
        <v>7</v>
      </c>
      <c r="E96" s="10" t="s">
        <v>8</v>
      </c>
      <c r="F96" s="11" t="s">
        <v>49</v>
      </c>
      <c r="G96" s="11" t="s">
        <v>13</v>
      </c>
      <c r="H96" s="11" t="s">
        <v>74</v>
      </c>
      <c r="I96" s="11" t="s">
        <v>10</v>
      </c>
      <c r="J96" s="11" t="s">
        <v>11</v>
      </c>
      <c r="K96" s="11" t="s">
        <v>12</v>
      </c>
    </row>
    <row r="97" spans="1:11" s="1" customFormat="1" ht="12.75">
      <c r="A97" s="4">
        <v>7</v>
      </c>
      <c r="B97" s="4">
        <v>4</v>
      </c>
      <c r="C97" s="4" t="s">
        <v>47</v>
      </c>
      <c r="D97" s="4">
        <v>1997</v>
      </c>
      <c r="E97" s="4" t="s">
        <v>41</v>
      </c>
      <c r="F97" s="4">
        <v>78.1</v>
      </c>
      <c r="G97" s="4" t="s">
        <v>19</v>
      </c>
      <c r="H97" s="4">
        <v>91</v>
      </c>
      <c r="I97" s="4">
        <f>H97*3</f>
        <v>273</v>
      </c>
      <c r="J97" s="4">
        <v>1</v>
      </c>
      <c r="K97" s="4">
        <f>I97/F97</f>
        <v>3.495518565941101</v>
      </c>
    </row>
    <row r="98" spans="1:11" s="1" customFormat="1" ht="12.75">
      <c r="A98" s="4">
        <v>7</v>
      </c>
      <c r="B98" s="4">
        <v>5</v>
      </c>
      <c r="C98" s="4" t="s">
        <v>142</v>
      </c>
      <c r="D98" s="4">
        <v>1994</v>
      </c>
      <c r="E98" s="4" t="s">
        <v>45</v>
      </c>
      <c r="F98" s="4">
        <v>82.4</v>
      </c>
      <c r="G98" s="4" t="s">
        <v>19</v>
      </c>
      <c r="H98" s="4">
        <v>85</v>
      </c>
      <c r="I98" s="4">
        <f>H98*3</f>
        <v>255</v>
      </c>
      <c r="J98" s="4">
        <v>2</v>
      </c>
      <c r="K98" s="4">
        <f>I98/F98</f>
        <v>3.094660194174757</v>
      </c>
    </row>
    <row r="99" spans="1:11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="3" customFormat="1" ht="13.5" thickBot="1">
      <c r="A100" s="3" t="s">
        <v>24</v>
      </c>
    </row>
    <row r="101" spans="1:11" s="1" customFormat="1" ht="30.75" thickBot="1">
      <c r="A101" s="10" t="s">
        <v>4</v>
      </c>
      <c r="B101" s="10" t="s">
        <v>5</v>
      </c>
      <c r="C101" s="10" t="s">
        <v>6</v>
      </c>
      <c r="D101" s="10" t="s">
        <v>7</v>
      </c>
      <c r="E101" s="10" t="s">
        <v>8</v>
      </c>
      <c r="F101" s="11" t="s">
        <v>49</v>
      </c>
      <c r="G101" s="11" t="s">
        <v>13</v>
      </c>
      <c r="H101" s="11" t="s">
        <v>74</v>
      </c>
      <c r="I101" s="11" t="s">
        <v>10</v>
      </c>
      <c r="J101" s="11" t="s">
        <v>11</v>
      </c>
      <c r="K101" s="11" t="s">
        <v>12</v>
      </c>
    </row>
    <row r="102" spans="1:11" s="1" customFormat="1" ht="12.75">
      <c r="A102" s="4">
        <v>8</v>
      </c>
      <c r="B102" s="4">
        <v>1</v>
      </c>
      <c r="C102" s="4" t="s">
        <v>68</v>
      </c>
      <c r="D102" s="4">
        <v>1995</v>
      </c>
      <c r="E102" s="4" t="s">
        <v>45</v>
      </c>
      <c r="F102" s="4">
        <v>85.1</v>
      </c>
      <c r="G102" s="4" t="s">
        <v>19</v>
      </c>
      <c r="H102" s="4">
        <v>72</v>
      </c>
      <c r="I102" s="4">
        <f>H102*3</f>
        <v>216</v>
      </c>
      <c r="J102" s="4">
        <v>1</v>
      </c>
      <c r="K102" s="4">
        <f>I102/F102</f>
        <v>2.538190364277321</v>
      </c>
    </row>
    <row r="103" spans="1:11" s="1" customFormat="1" ht="12.75">
      <c r="A103" s="4">
        <v>8</v>
      </c>
      <c r="B103" s="4">
        <v>2</v>
      </c>
      <c r="C103" s="4" t="s">
        <v>69</v>
      </c>
      <c r="D103" s="4">
        <v>1995</v>
      </c>
      <c r="E103" s="4" t="s">
        <v>45</v>
      </c>
      <c r="F103" s="12">
        <v>95</v>
      </c>
      <c r="G103" s="4" t="s">
        <v>19</v>
      </c>
      <c r="H103" s="4">
        <v>72</v>
      </c>
      <c r="I103" s="4">
        <f>H103*3</f>
        <v>216</v>
      </c>
      <c r="J103" s="4">
        <v>2</v>
      </c>
      <c r="K103" s="4">
        <f>I103/F103</f>
        <v>2.2736842105263158</v>
      </c>
    </row>
    <row r="104" spans="1:11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s="9" customFormat="1" ht="18.75" customHeight="1">
      <c r="A105" s="43" t="s">
        <v>25</v>
      </c>
      <c r="B105" s="43"/>
      <c r="C105" s="41"/>
      <c r="D105" s="41"/>
      <c r="E105" s="41"/>
      <c r="F105" s="41"/>
      <c r="G105" s="41"/>
      <c r="H105" s="41"/>
      <c r="I105" s="41"/>
      <c r="J105" s="41"/>
      <c r="K105" s="41"/>
    </row>
    <row r="106" s="9" customFormat="1" ht="12.75" hidden="1"/>
    <row r="107" spans="1:11" s="9" customFormat="1" ht="12.75">
      <c r="A107" s="45" t="s">
        <v>93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="9" customFormat="1" ht="12.75"/>
    <row r="109" s="3" customFormat="1" ht="13.5" thickBot="1">
      <c r="A109" s="3" t="s">
        <v>145</v>
      </c>
    </row>
    <row r="110" spans="1:11" s="1" customFormat="1" ht="30.75" thickBot="1">
      <c r="A110" s="10" t="s">
        <v>4</v>
      </c>
      <c r="B110" s="10" t="s">
        <v>5</v>
      </c>
      <c r="C110" s="10" t="s">
        <v>6</v>
      </c>
      <c r="D110" s="10" t="s">
        <v>7</v>
      </c>
      <c r="E110" s="10" t="s">
        <v>8</v>
      </c>
      <c r="F110" s="11" t="s">
        <v>49</v>
      </c>
      <c r="G110" s="11" t="s">
        <v>13</v>
      </c>
      <c r="H110" s="11" t="s">
        <v>74</v>
      </c>
      <c r="I110" s="11" t="s">
        <v>10</v>
      </c>
      <c r="J110" s="11" t="s">
        <v>11</v>
      </c>
      <c r="K110" s="11" t="s">
        <v>12</v>
      </c>
    </row>
    <row r="111" spans="1:11" s="1" customFormat="1" ht="12.75">
      <c r="A111" s="4">
        <v>8</v>
      </c>
      <c r="B111" s="4">
        <v>3</v>
      </c>
      <c r="C111" s="4" t="s">
        <v>146</v>
      </c>
      <c r="D111" s="4">
        <v>1973</v>
      </c>
      <c r="E111" s="4" t="s">
        <v>114</v>
      </c>
      <c r="F111" s="4">
        <v>62.8</v>
      </c>
      <c r="G111" s="4" t="s">
        <v>29</v>
      </c>
      <c r="H111" s="4">
        <v>64</v>
      </c>
      <c r="I111" s="4">
        <f aca="true" t="shared" si="0" ref="I111:I119">H111*3</f>
        <v>192</v>
      </c>
      <c r="J111" s="4">
        <v>1</v>
      </c>
      <c r="K111" s="4">
        <f aca="true" t="shared" si="1" ref="K111:K119">I111/F111</f>
        <v>3.0573248407643314</v>
      </c>
    </row>
    <row r="112" spans="1:11" s="1" customFormat="1" ht="12.75">
      <c r="A112" s="4">
        <v>8</v>
      </c>
      <c r="B112" s="4">
        <v>4</v>
      </c>
      <c r="C112" s="4" t="s">
        <v>133</v>
      </c>
      <c r="D112" s="4">
        <v>1994</v>
      </c>
      <c r="E112" s="4" t="s">
        <v>45</v>
      </c>
      <c r="F112" s="4">
        <v>58.1</v>
      </c>
      <c r="G112" s="4" t="s">
        <v>29</v>
      </c>
      <c r="H112" s="4">
        <v>36</v>
      </c>
      <c r="I112" s="4">
        <f t="shared" si="0"/>
        <v>108</v>
      </c>
      <c r="J112" s="4">
        <v>3</v>
      </c>
      <c r="K112" s="4">
        <f t="shared" si="1"/>
        <v>1.8588640275387263</v>
      </c>
    </row>
    <row r="113" spans="1:11" s="1" customFormat="1" ht="12.75">
      <c r="A113" s="4">
        <v>8</v>
      </c>
      <c r="B113" s="4">
        <v>5</v>
      </c>
      <c r="C113" s="4" t="s">
        <v>128</v>
      </c>
      <c r="D113" s="4">
        <v>1994</v>
      </c>
      <c r="E113" s="4" t="s">
        <v>45</v>
      </c>
      <c r="F113" s="12">
        <v>56</v>
      </c>
      <c r="G113" s="4" t="s">
        <v>29</v>
      </c>
      <c r="H113" s="4">
        <v>34</v>
      </c>
      <c r="I113" s="4">
        <f t="shared" si="0"/>
        <v>102</v>
      </c>
      <c r="J113" s="4">
        <v>4</v>
      </c>
      <c r="K113" s="4">
        <f t="shared" si="1"/>
        <v>1.8214285714285714</v>
      </c>
    </row>
    <row r="114" spans="1:11" s="1" customFormat="1" ht="12.75">
      <c r="A114" s="4">
        <v>8</v>
      </c>
      <c r="B114" s="4">
        <v>6</v>
      </c>
      <c r="C114" s="4" t="s">
        <v>147</v>
      </c>
      <c r="D114" s="4">
        <v>1986</v>
      </c>
      <c r="E114" s="4" t="s">
        <v>45</v>
      </c>
      <c r="F114" s="4">
        <v>60.7</v>
      </c>
      <c r="G114" s="4" t="s">
        <v>29</v>
      </c>
      <c r="H114" s="4">
        <v>50</v>
      </c>
      <c r="I114" s="4">
        <f t="shared" si="0"/>
        <v>150</v>
      </c>
      <c r="J114" s="4">
        <v>2</v>
      </c>
      <c r="K114" s="4">
        <f t="shared" si="1"/>
        <v>2.471169686985173</v>
      </c>
    </row>
    <row r="115" spans="1:11" s="1" customFormat="1" ht="12.75" hidden="1">
      <c r="A115" s="4">
        <v>13</v>
      </c>
      <c r="B115" s="4">
        <v>2</v>
      </c>
      <c r="C115" s="4" t="s">
        <v>173</v>
      </c>
      <c r="D115" s="4">
        <v>1979</v>
      </c>
      <c r="E115" s="4" t="s">
        <v>114</v>
      </c>
      <c r="F115" s="4">
        <v>98</v>
      </c>
      <c r="G115" s="4" t="s">
        <v>29</v>
      </c>
      <c r="H115" s="4">
        <v>40</v>
      </c>
      <c r="I115" s="4">
        <f t="shared" si="0"/>
        <v>120</v>
      </c>
      <c r="J115" s="4">
        <v>2</v>
      </c>
      <c r="K115" s="4">
        <f t="shared" si="1"/>
        <v>1.2244897959183674</v>
      </c>
    </row>
    <row r="116" spans="1:11" s="1" customFormat="1" ht="12.75" hidden="1">
      <c r="A116" s="4">
        <v>13</v>
      </c>
      <c r="B116" s="4">
        <v>3</v>
      </c>
      <c r="C116" s="4" t="s">
        <v>174</v>
      </c>
      <c r="D116" s="4">
        <v>1988</v>
      </c>
      <c r="E116" s="4" t="s">
        <v>45</v>
      </c>
      <c r="F116" s="12">
        <v>96</v>
      </c>
      <c r="G116" s="4" t="s">
        <v>29</v>
      </c>
      <c r="H116" s="4">
        <v>51</v>
      </c>
      <c r="I116" s="4">
        <f t="shared" si="0"/>
        <v>153</v>
      </c>
      <c r="J116" s="4">
        <v>1</v>
      </c>
      <c r="K116" s="4">
        <f t="shared" si="1"/>
        <v>1.59375</v>
      </c>
    </row>
    <row r="117" spans="1:11" s="1" customFormat="1" ht="12.75" hidden="1">
      <c r="A117" s="4">
        <v>13</v>
      </c>
      <c r="B117" s="4">
        <v>4</v>
      </c>
      <c r="C117" s="4" t="s">
        <v>175</v>
      </c>
      <c r="D117" s="4">
        <v>1992</v>
      </c>
      <c r="E117" s="4" t="s">
        <v>45</v>
      </c>
      <c r="F117" s="12">
        <v>99</v>
      </c>
      <c r="G117" s="4" t="s">
        <v>29</v>
      </c>
      <c r="H117" s="4">
        <v>31</v>
      </c>
      <c r="I117" s="4">
        <f t="shared" si="0"/>
        <v>93</v>
      </c>
      <c r="J117" s="4">
        <v>3</v>
      </c>
      <c r="K117" s="4">
        <f t="shared" si="1"/>
        <v>0.9393939393939394</v>
      </c>
    </row>
    <row r="118" spans="1:11" s="1" customFormat="1" ht="12.75" hidden="1">
      <c r="A118" s="4">
        <v>13</v>
      </c>
      <c r="B118" s="4">
        <v>5</v>
      </c>
      <c r="C118" s="4" t="s">
        <v>176</v>
      </c>
      <c r="D118" s="4">
        <v>1988</v>
      </c>
      <c r="E118" s="4" t="s">
        <v>45</v>
      </c>
      <c r="F118" s="12">
        <v>114</v>
      </c>
      <c r="G118" s="4" t="s">
        <v>29</v>
      </c>
      <c r="H118" s="4">
        <v>32</v>
      </c>
      <c r="I118" s="4">
        <f t="shared" si="0"/>
        <v>96</v>
      </c>
      <c r="J118" s="4">
        <v>2</v>
      </c>
      <c r="K118" s="4">
        <f t="shared" si="1"/>
        <v>0.8421052631578947</v>
      </c>
    </row>
    <row r="119" spans="1:11" s="1" customFormat="1" ht="12.75" hidden="1">
      <c r="A119" s="4">
        <v>13</v>
      </c>
      <c r="B119" s="4">
        <v>6</v>
      </c>
      <c r="C119" s="4" t="s">
        <v>177</v>
      </c>
      <c r="D119" s="4">
        <v>1989</v>
      </c>
      <c r="E119" s="4" t="s">
        <v>45</v>
      </c>
      <c r="F119" s="12">
        <v>105.2</v>
      </c>
      <c r="G119" s="4" t="s">
        <v>29</v>
      </c>
      <c r="H119" s="4">
        <v>40</v>
      </c>
      <c r="I119" s="4">
        <f t="shared" si="0"/>
        <v>120</v>
      </c>
      <c r="J119" s="4">
        <v>1</v>
      </c>
      <c r="K119" s="4">
        <f t="shared" si="1"/>
        <v>1.1406844106463878</v>
      </c>
    </row>
    <row r="120" spans="1:11" ht="12.7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="9" customFormat="1" ht="12.75"/>
    <row r="122" s="3" customFormat="1" ht="13.5" thickBot="1">
      <c r="A122" s="3" t="s">
        <v>30</v>
      </c>
    </row>
    <row r="123" spans="1:11" s="1" customFormat="1" ht="30.75" thickBot="1">
      <c r="A123" s="10" t="s">
        <v>4</v>
      </c>
      <c r="B123" s="10" t="s">
        <v>5</v>
      </c>
      <c r="C123" s="10" t="s">
        <v>6</v>
      </c>
      <c r="D123" s="10" t="s">
        <v>7</v>
      </c>
      <c r="E123" s="10" t="s">
        <v>8</v>
      </c>
      <c r="F123" s="11" t="s">
        <v>49</v>
      </c>
      <c r="G123" s="11" t="s">
        <v>13</v>
      </c>
      <c r="H123" s="11" t="s">
        <v>74</v>
      </c>
      <c r="I123" s="11" t="s">
        <v>10</v>
      </c>
      <c r="J123" s="11" t="s">
        <v>11</v>
      </c>
      <c r="K123" s="11" t="s">
        <v>12</v>
      </c>
    </row>
    <row r="124" spans="1:11" s="1" customFormat="1" ht="12.75">
      <c r="A124" s="4">
        <v>9</v>
      </c>
      <c r="B124" s="4">
        <v>1</v>
      </c>
      <c r="C124" s="4" t="s">
        <v>50</v>
      </c>
      <c r="D124" s="4">
        <v>1995</v>
      </c>
      <c r="E124" s="4" t="s">
        <v>41</v>
      </c>
      <c r="F124" s="4">
        <v>63.7</v>
      </c>
      <c r="G124" s="4" t="s">
        <v>29</v>
      </c>
      <c r="H124" s="4">
        <v>75</v>
      </c>
      <c r="I124" s="4">
        <f>H124*3</f>
        <v>225</v>
      </c>
      <c r="J124" s="4">
        <v>1</v>
      </c>
      <c r="K124" s="4">
        <f>I124/F124</f>
        <v>3.532182103610675</v>
      </c>
    </row>
    <row r="125" spans="1:11" s="1" customFormat="1" ht="12.75">
      <c r="A125" s="4">
        <v>9</v>
      </c>
      <c r="B125" s="4">
        <v>2</v>
      </c>
      <c r="C125" s="4" t="s">
        <v>137</v>
      </c>
      <c r="D125" s="4">
        <v>1995</v>
      </c>
      <c r="E125" s="4" t="s">
        <v>45</v>
      </c>
      <c r="F125" s="4">
        <v>63.8</v>
      </c>
      <c r="G125" s="4" t="s">
        <v>29</v>
      </c>
      <c r="H125" s="4">
        <v>52</v>
      </c>
      <c r="I125" s="4">
        <f>H125*3</f>
        <v>156</v>
      </c>
      <c r="J125" s="4">
        <v>4</v>
      </c>
      <c r="K125" s="4">
        <f>I125/F125</f>
        <v>2.4451410658307213</v>
      </c>
    </row>
    <row r="126" spans="1:11" s="1" customFormat="1" ht="12.75">
      <c r="A126" s="4">
        <v>9</v>
      </c>
      <c r="B126" s="4">
        <v>3</v>
      </c>
      <c r="C126" s="4" t="s">
        <v>148</v>
      </c>
      <c r="D126" s="4">
        <v>1992</v>
      </c>
      <c r="E126" s="4" t="s">
        <v>45</v>
      </c>
      <c r="F126" s="4">
        <v>67</v>
      </c>
      <c r="G126" s="4" t="s">
        <v>29</v>
      </c>
      <c r="H126" s="4">
        <v>75</v>
      </c>
      <c r="I126" s="4">
        <f>H126*3</f>
        <v>225</v>
      </c>
      <c r="J126" s="4">
        <v>2</v>
      </c>
      <c r="K126" s="4">
        <f>I126/F126</f>
        <v>3.3582089552238807</v>
      </c>
    </row>
    <row r="127" spans="1:11" s="1" customFormat="1" ht="12.75">
      <c r="A127" s="4">
        <v>9</v>
      </c>
      <c r="B127" s="4">
        <v>4</v>
      </c>
      <c r="C127" s="4" t="s">
        <v>149</v>
      </c>
      <c r="D127" s="4">
        <v>1992</v>
      </c>
      <c r="E127" s="4" t="s">
        <v>45</v>
      </c>
      <c r="F127" s="4">
        <v>67.9</v>
      </c>
      <c r="G127" s="4" t="s">
        <v>29</v>
      </c>
      <c r="H127" s="4">
        <v>55</v>
      </c>
      <c r="I127" s="4">
        <f>H127*3</f>
        <v>165</v>
      </c>
      <c r="J127" s="4">
        <v>3</v>
      </c>
      <c r="K127" s="4">
        <f>I127/F127</f>
        <v>2.430044182621502</v>
      </c>
    </row>
    <row r="128" s="9" customFormat="1" ht="12.75"/>
    <row r="129" s="3" customFormat="1" ht="13.5" thickBot="1">
      <c r="A129" s="3" t="s">
        <v>150</v>
      </c>
    </row>
    <row r="130" spans="1:11" s="1" customFormat="1" ht="30.75" thickBot="1">
      <c r="A130" s="10" t="s">
        <v>4</v>
      </c>
      <c r="B130" s="10" t="s">
        <v>5</v>
      </c>
      <c r="C130" s="10" t="s">
        <v>6</v>
      </c>
      <c r="D130" s="10" t="s">
        <v>7</v>
      </c>
      <c r="E130" s="10" t="s">
        <v>8</v>
      </c>
      <c r="F130" s="11" t="s">
        <v>49</v>
      </c>
      <c r="G130" s="11" t="s">
        <v>13</v>
      </c>
      <c r="H130" s="11" t="s">
        <v>74</v>
      </c>
      <c r="I130" s="11" t="s">
        <v>10</v>
      </c>
      <c r="J130" s="11" t="s">
        <v>11</v>
      </c>
      <c r="K130" s="11" t="s">
        <v>12</v>
      </c>
    </row>
    <row r="131" spans="1:11" s="1" customFormat="1" ht="12.75">
      <c r="A131" s="4">
        <v>9</v>
      </c>
      <c r="B131" s="4">
        <v>5</v>
      </c>
      <c r="C131" s="4" t="s">
        <v>151</v>
      </c>
      <c r="D131" s="4">
        <v>1963</v>
      </c>
      <c r="E131" s="4" t="s">
        <v>45</v>
      </c>
      <c r="F131" s="12">
        <v>71.9</v>
      </c>
      <c r="G131" s="4" t="s">
        <v>29</v>
      </c>
      <c r="H131" s="4">
        <v>26</v>
      </c>
      <c r="I131" s="4">
        <f>H131*3</f>
        <v>78</v>
      </c>
      <c r="J131" s="4">
        <v>2</v>
      </c>
      <c r="K131" s="4">
        <f>I131/F131</f>
        <v>1.0848400556328233</v>
      </c>
    </row>
    <row r="132" spans="1:11" s="1" customFormat="1" ht="12.75">
      <c r="A132" s="4">
        <v>9</v>
      </c>
      <c r="B132" s="4">
        <v>6</v>
      </c>
      <c r="C132" s="4" t="s">
        <v>152</v>
      </c>
      <c r="D132" s="4">
        <v>1986</v>
      </c>
      <c r="E132" s="4" t="s">
        <v>45</v>
      </c>
      <c r="F132" s="12">
        <v>73</v>
      </c>
      <c r="G132" s="4" t="s">
        <v>29</v>
      </c>
      <c r="H132" s="4">
        <v>50</v>
      </c>
      <c r="I132" s="4">
        <f>H132*3</f>
        <v>150</v>
      </c>
      <c r="J132" s="4">
        <v>1</v>
      </c>
      <c r="K132" s="4">
        <f>I132/F132</f>
        <v>2.0547945205479454</v>
      </c>
    </row>
    <row r="133" s="9" customFormat="1" ht="12.75"/>
    <row r="134" s="3" customFormat="1" ht="13.5" thickBot="1">
      <c r="A134" s="3" t="s">
        <v>154</v>
      </c>
    </row>
    <row r="135" spans="1:11" s="1" customFormat="1" ht="30.75" thickBot="1">
      <c r="A135" s="10" t="s">
        <v>4</v>
      </c>
      <c r="B135" s="10" t="s">
        <v>5</v>
      </c>
      <c r="C135" s="10" t="s">
        <v>6</v>
      </c>
      <c r="D135" s="10" t="s">
        <v>7</v>
      </c>
      <c r="E135" s="10" t="s">
        <v>8</v>
      </c>
      <c r="F135" s="11" t="s">
        <v>49</v>
      </c>
      <c r="G135" s="11" t="s">
        <v>13</v>
      </c>
      <c r="H135" s="11" t="s">
        <v>74</v>
      </c>
      <c r="I135" s="11" t="s">
        <v>10</v>
      </c>
      <c r="J135" s="11" t="s">
        <v>11</v>
      </c>
      <c r="K135" s="11" t="s">
        <v>12</v>
      </c>
    </row>
    <row r="136" spans="1:11" s="1" customFormat="1" ht="12.75">
      <c r="A136" s="4">
        <v>10</v>
      </c>
      <c r="B136" s="4">
        <v>1</v>
      </c>
      <c r="C136" s="4" t="s">
        <v>155</v>
      </c>
      <c r="D136" s="4">
        <v>1989</v>
      </c>
      <c r="E136" s="4" t="s">
        <v>45</v>
      </c>
      <c r="F136" s="12">
        <v>78</v>
      </c>
      <c r="G136" s="4" t="s">
        <v>29</v>
      </c>
      <c r="H136" s="4">
        <v>85</v>
      </c>
      <c r="I136" s="4">
        <f>H136*3</f>
        <v>255</v>
      </c>
      <c r="J136" s="4">
        <v>3</v>
      </c>
      <c r="K136" s="4">
        <f>I136/F136</f>
        <v>3.269230769230769</v>
      </c>
    </row>
    <row r="137" spans="1:11" s="1" customFormat="1" ht="12.75">
      <c r="A137" s="4">
        <v>10</v>
      </c>
      <c r="B137" s="4">
        <v>2</v>
      </c>
      <c r="C137" s="4" t="s">
        <v>156</v>
      </c>
      <c r="D137" s="4">
        <v>1969</v>
      </c>
      <c r="E137" s="4" t="s">
        <v>41</v>
      </c>
      <c r="F137" s="4">
        <v>74.3</v>
      </c>
      <c r="G137" s="4" t="s">
        <v>29</v>
      </c>
      <c r="H137" s="4">
        <v>86</v>
      </c>
      <c r="I137" s="4">
        <f>H137*3</f>
        <v>258</v>
      </c>
      <c r="J137" s="4">
        <v>2</v>
      </c>
      <c r="K137" s="4">
        <f>I137/F137</f>
        <v>3.4724091520861373</v>
      </c>
    </row>
    <row r="138" spans="1:11" s="1" customFormat="1" ht="12.75">
      <c r="A138" s="4">
        <v>10</v>
      </c>
      <c r="B138" s="4">
        <v>4</v>
      </c>
      <c r="C138" s="4" t="s">
        <v>157</v>
      </c>
      <c r="D138" s="4">
        <v>1985</v>
      </c>
      <c r="E138" s="4" t="s">
        <v>45</v>
      </c>
      <c r="F138" s="12">
        <v>77.8</v>
      </c>
      <c r="G138" s="4" t="s">
        <v>29</v>
      </c>
      <c r="H138" s="4">
        <v>92</v>
      </c>
      <c r="I138" s="4">
        <f>H138*3</f>
        <v>276</v>
      </c>
      <c r="J138" s="4">
        <v>1</v>
      </c>
      <c r="K138" s="4">
        <f>I138/F138</f>
        <v>3.5475578406169666</v>
      </c>
    </row>
    <row r="139" spans="1:11" s="1" customFormat="1" ht="12.75">
      <c r="A139" s="4">
        <v>10</v>
      </c>
      <c r="B139" s="4">
        <v>5</v>
      </c>
      <c r="C139" s="4" t="s">
        <v>158</v>
      </c>
      <c r="D139" s="4">
        <v>1982</v>
      </c>
      <c r="E139" s="4" t="s">
        <v>45</v>
      </c>
      <c r="F139" s="12">
        <v>76.9</v>
      </c>
      <c r="G139" s="4" t="s">
        <v>29</v>
      </c>
      <c r="H139" s="4">
        <v>30</v>
      </c>
      <c r="I139" s="4">
        <f>H139*3</f>
        <v>90</v>
      </c>
      <c r="J139" s="4">
        <v>4</v>
      </c>
      <c r="K139" s="4">
        <f>I139/F139</f>
        <v>1.1703511053315994</v>
      </c>
    </row>
    <row r="140" s="9" customFormat="1" ht="12.75"/>
    <row r="141" s="3" customFormat="1" ht="13.5" thickBot="1">
      <c r="A141" s="3" t="s">
        <v>82</v>
      </c>
    </row>
    <row r="142" spans="1:11" s="1" customFormat="1" ht="30.75" thickBot="1">
      <c r="A142" s="10" t="s">
        <v>4</v>
      </c>
      <c r="B142" s="10" t="s">
        <v>5</v>
      </c>
      <c r="C142" s="10" t="s">
        <v>6</v>
      </c>
      <c r="D142" s="10" t="s">
        <v>7</v>
      </c>
      <c r="E142" s="10" t="s">
        <v>8</v>
      </c>
      <c r="F142" s="11" t="s">
        <v>49</v>
      </c>
      <c r="G142" s="11" t="s">
        <v>13</v>
      </c>
      <c r="H142" s="11" t="s">
        <v>74</v>
      </c>
      <c r="I142" s="11" t="s">
        <v>10</v>
      </c>
      <c r="J142" s="11" t="s">
        <v>11</v>
      </c>
      <c r="K142" s="11" t="s">
        <v>12</v>
      </c>
    </row>
    <row r="143" spans="1:11" s="1" customFormat="1" ht="12.75">
      <c r="A143" s="4">
        <v>11</v>
      </c>
      <c r="B143" s="4">
        <v>1</v>
      </c>
      <c r="C143" s="4" t="s">
        <v>160</v>
      </c>
      <c r="D143" s="4">
        <v>1973</v>
      </c>
      <c r="E143" s="4" t="s">
        <v>161</v>
      </c>
      <c r="F143" s="12">
        <v>82.5</v>
      </c>
      <c r="G143" s="4" t="s">
        <v>29</v>
      </c>
      <c r="H143" s="4">
        <v>65</v>
      </c>
      <c r="I143" s="4">
        <f aca="true" t="shared" si="2" ref="I143:I148">H143*3</f>
        <v>195</v>
      </c>
      <c r="J143" s="4">
        <v>3</v>
      </c>
      <c r="K143" s="4">
        <f aca="true" t="shared" si="3" ref="K143:K148">I143/F143</f>
        <v>2.3636363636363638</v>
      </c>
    </row>
    <row r="144" spans="1:11" s="1" customFormat="1" ht="12.75">
      <c r="A144" s="4">
        <v>11</v>
      </c>
      <c r="B144" s="4">
        <v>2</v>
      </c>
      <c r="C144" s="4" t="s">
        <v>143</v>
      </c>
      <c r="D144" s="4">
        <v>1996</v>
      </c>
      <c r="E144" s="4" t="s">
        <v>45</v>
      </c>
      <c r="F144" s="12">
        <v>83.2</v>
      </c>
      <c r="G144" s="4" t="s">
        <v>29</v>
      </c>
      <c r="H144" s="4">
        <v>76</v>
      </c>
      <c r="I144" s="4">
        <f t="shared" si="2"/>
        <v>228</v>
      </c>
      <c r="J144" s="4">
        <v>2</v>
      </c>
      <c r="K144" s="4">
        <f t="shared" si="3"/>
        <v>2.7403846153846154</v>
      </c>
    </row>
    <row r="145" spans="1:11" s="1" customFormat="1" ht="12.75">
      <c r="A145" s="4">
        <v>11</v>
      </c>
      <c r="B145" s="4">
        <v>3</v>
      </c>
      <c r="C145" s="4" t="s">
        <v>162</v>
      </c>
      <c r="D145" s="4">
        <v>1992</v>
      </c>
      <c r="E145" s="4" t="s">
        <v>45</v>
      </c>
      <c r="F145" s="12">
        <v>84.1</v>
      </c>
      <c r="G145" s="4" t="s">
        <v>29</v>
      </c>
      <c r="H145" s="4">
        <v>50</v>
      </c>
      <c r="I145" s="4">
        <f t="shared" si="2"/>
        <v>150</v>
      </c>
      <c r="J145" s="4">
        <v>5</v>
      </c>
      <c r="K145" s="4">
        <f t="shared" si="3"/>
        <v>1.7835909631391202</v>
      </c>
    </row>
    <row r="146" spans="1:11" s="1" customFormat="1" ht="12.75">
      <c r="A146" s="4">
        <v>11</v>
      </c>
      <c r="B146" s="4">
        <v>4</v>
      </c>
      <c r="C146" s="4" t="s">
        <v>163</v>
      </c>
      <c r="D146" s="4">
        <v>1958</v>
      </c>
      <c r="E146" s="4" t="s">
        <v>41</v>
      </c>
      <c r="F146" s="12">
        <v>80</v>
      </c>
      <c r="G146" s="4" t="s">
        <v>29</v>
      </c>
      <c r="H146" s="4">
        <v>77</v>
      </c>
      <c r="I146" s="4">
        <f t="shared" si="2"/>
        <v>231</v>
      </c>
      <c r="J146" s="4">
        <v>1</v>
      </c>
      <c r="K146" s="4">
        <f t="shared" si="3"/>
        <v>2.8875</v>
      </c>
    </row>
    <row r="147" spans="1:11" s="1" customFormat="1" ht="12.75">
      <c r="A147" s="4">
        <v>11</v>
      </c>
      <c r="B147" s="4">
        <v>5</v>
      </c>
      <c r="C147" s="4" t="s">
        <v>144</v>
      </c>
      <c r="D147" s="4">
        <v>1995</v>
      </c>
      <c r="E147" s="4" t="s">
        <v>45</v>
      </c>
      <c r="F147" s="12">
        <v>79.2</v>
      </c>
      <c r="G147" s="4" t="s">
        <v>29</v>
      </c>
      <c r="H147" s="4">
        <v>43</v>
      </c>
      <c r="I147" s="4">
        <f t="shared" si="2"/>
        <v>129</v>
      </c>
      <c r="J147" s="4">
        <v>6</v>
      </c>
      <c r="K147" s="4">
        <f t="shared" si="3"/>
        <v>1.6287878787878787</v>
      </c>
    </row>
    <row r="148" spans="1:11" s="1" customFormat="1" ht="12.75">
      <c r="A148" s="4">
        <v>11</v>
      </c>
      <c r="B148" s="4">
        <v>6</v>
      </c>
      <c r="C148" s="4" t="s">
        <v>164</v>
      </c>
      <c r="D148" s="4">
        <v>1989</v>
      </c>
      <c r="E148" s="4" t="s">
        <v>45</v>
      </c>
      <c r="F148" s="12">
        <v>80</v>
      </c>
      <c r="G148" s="4" t="s">
        <v>29</v>
      </c>
      <c r="H148" s="4">
        <v>56</v>
      </c>
      <c r="I148" s="4">
        <f t="shared" si="2"/>
        <v>168</v>
      </c>
      <c r="J148" s="4">
        <v>4</v>
      </c>
      <c r="K148" s="4">
        <f t="shared" si="3"/>
        <v>2.1</v>
      </c>
    </row>
    <row r="149" s="9" customFormat="1" ht="12.75"/>
    <row r="150" s="3" customFormat="1" ht="13.5" thickBot="1">
      <c r="A150" s="3" t="s">
        <v>73</v>
      </c>
    </row>
    <row r="151" spans="1:11" s="1" customFormat="1" ht="30.75" thickBot="1">
      <c r="A151" s="10" t="s">
        <v>4</v>
      </c>
      <c r="B151" s="10" t="s">
        <v>5</v>
      </c>
      <c r="C151" s="10" t="s">
        <v>6</v>
      </c>
      <c r="D151" s="10" t="s">
        <v>7</v>
      </c>
      <c r="E151" s="10" t="s">
        <v>8</v>
      </c>
      <c r="F151" s="11" t="s">
        <v>49</v>
      </c>
      <c r="G151" s="11" t="s">
        <v>13</v>
      </c>
      <c r="H151" s="11" t="s">
        <v>74</v>
      </c>
      <c r="I151" s="11" t="s">
        <v>10</v>
      </c>
      <c r="J151" s="11" t="s">
        <v>11</v>
      </c>
      <c r="K151" s="11" t="s">
        <v>12</v>
      </c>
    </row>
    <row r="152" spans="1:11" s="1" customFormat="1" ht="12.75">
      <c r="A152" s="4">
        <v>12</v>
      </c>
      <c r="B152" s="4">
        <v>1</v>
      </c>
      <c r="C152" s="4" t="s">
        <v>166</v>
      </c>
      <c r="D152" s="4">
        <v>1971</v>
      </c>
      <c r="E152" s="4" t="s">
        <v>127</v>
      </c>
      <c r="F152" s="4">
        <v>92.9</v>
      </c>
      <c r="G152" s="4" t="s">
        <v>29</v>
      </c>
      <c r="H152" s="4">
        <v>87</v>
      </c>
      <c r="I152" s="4">
        <f aca="true" t="shared" si="4" ref="I152:I158">H152*3</f>
        <v>261</v>
      </c>
      <c r="J152" s="4">
        <v>2</v>
      </c>
      <c r="K152" s="4">
        <f aca="true" t="shared" si="5" ref="K152:K158">I152/F152</f>
        <v>2.809472551130247</v>
      </c>
    </row>
    <row r="153" spans="1:11" s="1" customFormat="1" ht="12.75">
      <c r="A153" s="4">
        <v>12</v>
      </c>
      <c r="B153" s="4">
        <v>2</v>
      </c>
      <c r="C153" s="4" t="s">
        <v>167</v>
      </c>
      <c r="D153" s="4">
        <v>1967</v>
      </c>
      <c r="E153" s="4" t="s">
        <v>114</v>
      </c>
      <c r="F153" s="12">
        <v>89</v>
      </c>
      <c r="G153" s="4" t="s">
        <v>29</v>
      </c>
      <c r="H153" s="4">
        <v>88</v>
      </c>
      <c r="I153" s="4">
        <f t="shared" si="4"/>
        <v>264</v>
      </c>
      <c r="J153" s="4">
        <v>1</v>
      </c>
      <c r="K153" s="4">
        <f t="shared" si="5"/>
        <v>2.966292134831461</v>
      </c>
    </row>
    <row r="154" spans="1:11" s="1" customFormat="1" ht="12.75">
      <c r="A154" s="4">
        <v>12</v>
      </c>
      <c r="B154" s="4">
        <v>3</v>
      </c>
      <c r="C154" s="4" t="s">
        <v>168</v>
      </c>
      <c r="D154" s="4">
        <v>1970</v>
      </c>
      <c r="E154" s="4" t="s">
        <v>161</v>
      </c>
      <c r="F154" s="4">
        <v>93.9</v>
      </c>
      <c r="G154" s="4" t="s">
        <v>29</v>
      </c>
      <c r="H154" s="4">
        <v>61</v>
      </c>
      <c r="I154" s="4">
        <f t="shared" si="4"/>
        <v>183</v>
      </c>
      <c r="J154" s="4">
        <v>5</v>
      </c>
      <c r="K154" s="4">
        <f t="shared" si="5"/>
        <v>1.94888178913738</v>
      </c>
    </row>
    <row r="155" spans="1:11" s="1" customFormat="1" ht="12.75">
      <c r="A155" s="4">
        <v>12</v>
      </c>
      <c r="B155" s="4">
        <v>4</v>
      </c>
      <c r="C155" s="4" t="s">
        <v>169</v>
      </c>
      <c r="D155" s="4">
        <v>1992</v>
      </c>
      <c r="E155" s="4" t="s">
        <v>45</v>
      </c>
      <c r="F155" s="12">
        <v>93</v>
      </c>
      <c r="G155" s="4" t="s">
        <v>29</v>
      </c>
      <c r="H155" s="4">
        <v>21</v>
      </c>
      <c r="I155" s="4">
        <f t="shared" si="4"/>
        <v>63</v>
      </c>
      <c r="J155" s="4">
        <v>7</v>
      </c>
      <c r="K155" s="4">
        <f t="shared" si="5"/>
        <v>0.6774193548387096</v>
      </c>
    </row>
    <row r="156" spans="1:11" s="1" customFormat="1" ht="12.75">
      <c r="A156" s="4">
        <v>12</v>
      </c>
      <c r="B156" s="4">
        <v>5</v>
      </c>
      <c r="C156" s="4" t="s">
        <v>170</v>
      </c>
      <c r="D156" s="4">
        <v>1993</v>
      </c>
      <c r="E156" s="4" t="s">
        <v>45</v>
      </c>
      <c r="F156" s="12">
        <v>92.9</v>
      </c>
      <c r="G156" s="4" t="s">
        <v>29</v>
      </c>
      <c r="H156" s="4">
        <v>55</v>
      </c>
      <c r="I156" s="4">
        <f t="shared" si="4"/>
        <v>165</v>
      </c>
      <c r="J156" s="4">
        <v>6</v>
      </c>
      <c r="K156" s="4">
        <f t="shared" si="5"/>
        <v>1.7761033369214208</v>
      </c>
    </row>
    <row r="157" spans="1:11" s="1" customFormat="1" ht="12.75">
      <c r="A157" s="4">
        <v>12</v>
      </c>
      <c r="B157" s="4">
        <v>6</v>
      </c>
      <c r="C157" s="4" t="s">
        <v>171</v>
      </c>
      <c r="D157" s="4">
        <v>1961</v>
      </c>
      <c r="E157" s="4" t="s">
        <v>45</v>
      </c>
      <c r="F157" s="12">
        <v>85.1</v>
      </c>
      <c r="G157" s="4" t="s">
        <v>29</v>
      </c>
      <c r="H157" s="4">
        <v>68</v>
      </c>
      <c r="I157" s="4">
        <f t="shared" si="4"/>
        <v>204</v>
      </c>
      <c r="J157" s="4">
        <v>3</v>
      </c>
      <c r="K157" s="4">
        <f t="shared" si="5"/>
        <v>2.3971797884841366</v>
      </c>
    </row>
    <row r="158" spans="1:11" s="1" customFormat="1" ht="12.75">
      <c r="A158" s="4">
        <v>13</v>
      </c>
      <c r="B158" s="4">
        <v>1</v>
      </c>
      <c r="C158" s="4" t="s">
        <v>172</v>
      </c>
      <c r="D158" s="4">
        <v>1985</v>
      </c>
      <c r="E158" s="4" t="s">
        <v>45</v>
      </c>
      <c r="F158" s="12">
        <v>86.1</v>
      </c>
      <c r="G158" s="4" t="s">
        <v>29</v>
      </c>
      <c r="H158" s="4">
        <v>66</v>
      </c>
      <c r="I158" s="4">
        <f t="shared" si="4"/>
        <v>198</v>
      </c>
      <c r="J158" s="4">
        <v>4</v>
      </c>
      <c r="K158" s="4">
        <f t="shared" si="5"/>
        <v>2.299651567944251</v>
      </c>
    </row>
    <row r="159" s="9" customFormat="1" ht="12.75"/>
    <row r="160" s="3" customFormat="1" ht="13.5" thickBot="1">
      <c r="A160" s="3" t="s">
        <v>77</v>
      </c>
    </row>
    <row r="161" spans="1:11" s="1" customFormat="1" ht="30.75" thickBot="1">
      <c r="A161" s="10" t="s">
        <v>4</v>
      </c>
      <c r="B161" s="10" t="s">
        <v>5</v>
      </c>
      <c r="C161" s="10" t="s">
        <v>6</v>
      </c>
      <c r="D161" s="10" t="s">
        <v>7</v>
      </c>
      <c r="E161" s="10" t="s">
        <v>8</v>
      </c>
      <c r="F161" s="11" t="s">
        <v>49</v>
      </c>
      <c r="G161" s="11" t="s">
        <v>13</v>
      </c>
      <c r="H161" s="11" t="s">
        <v>74</v>
      </c>
      <c r="I161" s="11" t="s">
        <v>10</v>
      </c>
      <c r="J161" s="11" t="s">
        <v>11</v>
      </c>
      <c r="K161" s="11" t="s">
        <v>12</v>
      </c>
    </row>
    <row r="162" spans="1:11" s="1" customFormat="1" ht="12.75">
      <c r="A162" s="4">
        <v>13</v>
      </c>
      <c r="B162" s="4">
        <v>2</v>
      </c>
      <c r="C162" s="22" t="s">
        <v>173</v>
      </c>
      <c r="D162" s="22">
        <v>1979</v>
      </c>
      <c r="E162" s="22" t="s">
        <v>114</v>
      </c>
      <c r="F162" s="22">
        <v>98</v>
      </c>
      <c r="G162" s="22" t="s">
        <v>29</v>
      </c>
      <c r="H162" s="22">
        <v>40</v>
      </c>
      <c r="I162" s="4">
        <f>H162*3</f>
        <v>120</v>
      </c>
      <c r="J162" s="4">
        <v>2</v>
      </c>
      <c r="K162" s="4">
        <f>I162/F162</f>
        <v>1.2244897959183674</v>
      </c>
    </row>
    <row r="163" spans="1:11" s="1" customFormat="1" ht="12.75">
      <c r="A163" s="4">
        <v>13</v>
      </c>
      <c r="B163" s="4">
        <v>3</v>
      </c>
      <c r="C163" s="22" t="s">
        <v>174</v>
      </c>
      <c r="D163" s="22">
        <v>1988</v>
      </c>
      <c r="E163" s="22" t="s">
        <v>45</v>
      </c>
      <c r="F163" s="24">
        <v>96</v>
      </c>
      <c r="G163" s="22" t="s">
        <v>29</v>
      </c>
      <c r="H163" s="22">
        <v>51</v>
      </c>
      <c r="I163" s="4">
        <f>H163*3</f>
        <v>153</v>
      </c>
      <c r="J163" s="4">
        <v>1</v>
      </c>
      <c r="K163" s="4">
        <f>I163/F163</f>
        <v>1.59375</v>
      </c>
    </row>
    <row r="164" spans="1:11" s="1" customFormat="1" ht="12.75">
      <c r="A164" s="4">
        <v>13</v>
      </c>
      <c r="B164" s="4">
        <v>4</v>
      </c>
      <c r="C164" s="22" t="s">
        <v>175</v>
      </c>
      <c r="D164" s="22">
        <v>1992</v>
      </c>
      <c r="E164" s="22" t="s">
        <v>45</v>
      </c>
      <c r="F164" s="24">
        <v>99</v>
      </c>
      <c r="G164" s="22" t="s">
        <v>29</v>
      </c>
      <c r="H164" s="22">
        <v>31</v>
      </c>
      <c r="I164" s="4">
        <f>H164*3</f>
        <v>93</v>
      </c>
      <c r="J164" s="4">
        <v>3</v>
      </c>
      <c r="K164" s="4">
        <f>I164/F164</f>
        <v>0.9393939393939394</v>
      </c>
    </row>
    <row r="165" s="9" customFormat="1" ht="12.75"/>
    <row r="166" s="3" customFormat="1" ht="13.5" thickBot="1">
      <c r="A166" s="3" t="s">
        <v>215</v>
      </c>
    </row>
    <row r="167" spans="1:11" s="1" customFormat="1" ht="30.75" thickBot="1">
      <c r="A167" s="10" t="s">
        <v>4</v>
      </c>
      <c r="B167" s="10" t="s">
        <v>5</v>
      </c>
      <c r="C167" s="10" t="s">
        <v>6</v>
      </c>
      <c r="D167" s="10" t="s">
        <v>7</v>
      </c>
      <c r="E167" s="10" t="s">
        <v>8</v>
      </c>
      <c r="F167" s="11" t="s">
        <v>49</v>
      </c>
      <c r="G167" s="11" t="s">
        <v>13</v>
      </c>
      <c r="H167" s="11" t="s">
        <v>74</v>
      </c>
      <c r="I167" s="11" t="s">
        <v>10</v>
      </c>
      <c r="J167" s="11" t="s">
        <v>11</v>
      </c>
      <c r="K167" s="11" t="s">
        <v>12</v>
      </c>
    </row>
    <row r="168" spans="1:11" s="1" customFormat="1" ht="12.75">
      <c r="A168" s="4">
        <v>13</v>
      </c>
      <c r="B168" s="4">
        <v>5</v>
      </c>
      <c r="C168" s="22" t="s">
        <v>176</v>
      </c>
      <c r="D168" s="22">
        <v>1988</v>
      </c>
      <c r="E168" s="22" t="s">
        <v>45</v>
      </c>
      <c r="F168" s="24">
        <v>114</v>
      </c>
      <c r="G168" s="4" t="s">
        <v>29</v>
      </c>
      <c r="H168" s="22">
        <v>32</v>
      </c>
      <c r="I168" s="4">
        <f>H168*3</f>
        <v>96</v>
      </c>
      <c r="J168" s="4">
        <v>1</v>
      </c>
      <c r="K168" s="4">
        <f>I168/F168</f>
        <v>0.8421052631578947</v>
      </c>
    </row>
    <row r="169" spans="1:11" s="1" customFormat="1" ht="12.75">
      <c r="A169" s="4">
        <v>13</v>
      </c>
      <c r="B169" s="4">
        <v>6</v>
      </c>
      <c r="C169" s="22" t="s">
        <v>177</v>
      </c>
      <c r="D169" s="22">
        <v>1989</v>
      </c>
      <c r="E169" s="22" t="s">
        <v>45</v>
      </c>
      <c r="F169" s="24">
        <v>105.2</v>
      </c>
      <c r="G169" s="4" t="s">
        <v>29</v>
      </c>
      <c r="H169" s="22">
        <v>40</v>
      </c>
      <c r="I169" s="4">
        <f>H169*3</f>
        <v>120</v>
      </c>
      <c r="J169" s="4">
        <v>3</v>
      </c>
      <c r="K169" s="4">
        <f>I169/F169</f>
        <v>1.1406844106463878</v>
      </c>
    </row>
    <row r="170" s="9" customFormat="1" ht="12.75"/>
    <row r="171" spans="1:11" s="9" customFormat="1" ht="18.75" customHeight="1">
      <c r="A171" s="43" t="s">
        <v>31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</row>
    <row r="172" s="9" customFormat="1" ht="12.75" hidden="1"/>
    <row r="173" spans="1:11" s="9" customFormat="1" ht="12.75">
      <c r="A173" s="45" t="s">
        <v>93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="3" customFormat="1" ht="13.5" thickBot="1">
      <c r="A174" s="3" t="s">
        <v>33</v>
      </c>
    </row>
    <row r="175" spans="1:11" s="1" customFormat="1" ht="30.75" thickBot="1">
      <c r="A175" s="10" t="s">
        <v>4</v>
      </c>
      <c r="B175" s="10" t="s">
        <v>5</v>
      </c>
      <c r="C175" s="10" t="s">
        <v>6</v>
      </c>
      <c r="D175" s="10" t="s">
        <v>7</v>
      </c>
      <c r="E175" s="10" t="s">
        <v>8</v>
      </c>
      <c r="F175" s="11" t="s">
        <v>49</v>
      </c>
      <c r="G175" s="11" t="s">
        <v>13</v>
      </c>
      <c r="H175" s="11" t="s">
        <v>74</v>
      </c>
      <c r="I175" s="11" t="s">
        <v>10</v>
      </c>
      <c r="J175" s="11" t="s">
        <v>11</v>
      </c>
      <c r="K175" s="11" t="s">
        <v>12</v>
      </c>
    </row>
    <row r="176" spans="1:11" s="1" customFormat="1" ht="12.75">
      <c r="A176" s="4">
        <v>14</v>
      </c>
      <c r="B176" s="4">
        <v>2</v>
      </c>
      <c r="C176" s="4" t="s">
        <v>84</v>
      </c>
      <c r="D176" s="4">
        <v>1987</v>
      </c>
      <c r="E176" s="4" t="s">
        <v>41</v>
      </c>
      <c r="F176" s="4">
        <v>67.6</v>
      </c>
      <c r="G176" s="4" t="s">
        <v>32</v>
      </c>
      <c r="H176" s="4">
        <v>30</v>
      </c>
      <c r="I176" s="4">
        <f>H176*3</f>
        <v>90</v>
      </c>
      <c r="J176" s="4">
        <v>1</v>
      </c>
      <c r="K176" s="4">
        <f>I176/F176</f>
        <v>1.3313609467455623</v>
      </c>
    </row>
    <row r="177" spans="1:11" s="1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="3" customFormat="1" ht="13.5" thickBot="1">
      <c r="A178" s="3" t="s">
        <v>34</v>
      </c>
    </row>
    <row r="179" spans="1:11" s="1" customFormat="1" ht="30.75" thickBot="1">
      <c r="A179" s="10" t="s">
        <v>4</v>
      </c>
      <c r="B179" s="10" t="s">
        <v>5</v>
      </c>
      <c r="C179" s="10" t="s">
        <v>6</v>
      </c>
      <c r="D179" s="10" t="s">
        <v>7</v>
      </c>
      <c r="E179" s="10" t="s">
        <v>8</v>
      </c>
      <c r="F179" s="11" t="s">
        <v>49</v>
      </c>
      <c r="G179" s="11" t="s">
        <v>13</v>
      </c>
      <c r="H179" s="11" t="s">
        <v>74</v>
      </c>
      <c r="I179" s="11" t="s">
        <v>10</v>
      </c>
      <c r="J179" s="11" t="s">
        <v>11</v>
      </c>
      <c r="K179" s="11" t="s">
        <v>12</v>
      </c>
    </row>
    <row r="180" spans="1:11" s="1" customFormat="1" ht="12.75">
      <c r="A180" s="4">
        <v>14</v>
      </c>
      <c r="B180" s="4">
        <v>3</v>
      </c>
      <c r="C180" s="4" t="s">
        <v>153</v>
      </c>
      <c r="D180" s="4">
        <v>1981</v>
      </c>
      <c r="E180" s="4" t="s">
        <v>45</v>
      </c>
      <c r="F180" s="12">
        <v>68.2</v>
      </c>
      <c r="G180" s="4" t="s">
        <v>32</v>
      </c>
      <c r="H180" s="4">
        <v>47</v>
      </c>
      <c r="I180" s="4">
        <f>H180*3</f>
        <v>141</v>
      </c>
      <c r="J180" s="4">
        <v>1</v>
      </c>
      <c r="K180" s="4">
        <f>I180/F180</f>
        <v>2.067448680351906</v>
      </c>
    </row>
    <row r="181" spans="1:11" s="1" customFormat="1" ht="12.75">
      <c r="A181" s="5"/>
      <c r="B181" s="5"/>
      <c r="C181" s="5"/>
      <c r="D181" s="5"/>
      <c r="E181" s="5"/>
      <c r="F181" s="14"/>
      <c r="G181" s="5"/>
      <c r="H181" s="5"/>
      <c r="I181" s="5"/>
      <c r="J181" s="5"/>
      <c r="K181" s="5"/>
    </row>
    <row r="182" s="3" customFormat="1" ht="13.5" thickBot="1">
      <c r="A182" s="3" t="s">
        <v>35</v>
      </c>
    </row>
    <row r="183" spans="1:11" s="1" customFormat="1" ht="30.75" thickBot="1">
      <c r="A183" s="10" t="s">
        <v>4</v>
      </c>
      <c r="B183" s="10" t="s">
        <v>5</v>
      </c>
      <c r="C183" s="10" t="s">
        <v>6</v>
      </c>
      <c r="D183" s="10" t="s">
        <v>7</v>
      </c>
      <c r="E183" s="10" t="s">
        <v>8</v>
      </c>
      <c r="F183" s="11" t="s">
        <v>49</v>
      </c>
      <c r="G183" s="11" t="s">
        <v>13</v>
      </c>
      <c r="H183" s="11" t="s">
        <v>74</v>
      </c>
      <c r="I183" s="11" t="s">
        <v>10</v>
      </c>
      <c r="J183" s="11" t="s">
        <v>11</v>
      </c>
      <c r="K183" s="11" t="s">
        <v>12</v>
      </c>
    </row>
    <row r="184" spans="1:11" s="1" customFormat="1" ht="12.75">
      <c r="A184" s="4">
        <v>14</v>
      </c>
      <c r="B184" s="4">
        <v>4</v>
      </c>
      <c r="C184" s="4" t="s">
        <v>159</v>
      </c>
      <c r="D184" s="4">
        <v>1989</v>
      </c>
      <c r="E184" s="4" t="s">
        <v>45</v>
      </c>
      <c r="F184" s="12">
        <v>74.5</v>
      </c>
      <c r="G184" s="4" t="s">
        <v>32</v>
      </c>
      <c r="H184" s="4">
        <v>47</v>
      </c>
      <c r="I184" s="4">
        <f>H184*3</f>
        <v>141</v>
      </c>
      <c r="J184" s="4">
        <v>1</v>
      </c>
      <c r="K184" s="4">
        <f>I184/F184</f>
        <v>1.8926174496644295</v>
      </c>
    </row>
    <row r="185" spans="1:11" s="1" customFormat="1" ht="12.75">
      <c r="A185" s="5"/>
      <c r="B185" s="5"/>
      <c r="C185" s="5"/>
      <c r="D185" s="5"/>
      <c r="E185" s="5"/>
      <c r="F185" s="14"/>
      <c r="G185" s="5"/>
      <c r="H185" s="5"/>
      <c r="I185" s="5"/>
      <c r="J185" s="5"/>
      <c r="K185" s="5"/>
    </row>
    <row r="186" s="3" customFormat="1" ht="13.5" thickBot="1">
      <c r="A186" s="3" t="s">
        <v>36</v>
      </c>
    </row>
    <row r="187" spans="1:11" s="1" customFormat="1" ht="30.75" thickBot="1">
      <c r="A187" s="10" t="s">
        <v>4</v>
      </c>
      <c r="B187" s="10" t="s">
        <v>5</v>
      </c>
      <c r="C187" s="10" t="s">
        <v>6</v>
      </c>
      <c r="D187" s="10" t="s">
        <v>7</v>
      </c>
      <c r="E187" s="10" t="s">
        <v>8</v>
      </c>
      <c r="F187" s="11" t="s">
        <v>49</v>
      </c>
      <c r="G187" s="11" t="s">
        <v>13</v>
      </c>
      <c r="H187" s="11" t="s">
        <v>74</v>
      </c>
      <c r="I187" s="11" t="s">
        <v>10</v>
      </c>
      <c r="J187" s="11" t="s">
        <v>11</v>
      </c>
      <c r="K187" s="11" t="s">
        <v>12</v>
      </c>
    </row>
    <row r="188" spans="1:11" s="1" customFormat="1" ht="12.75">
      <c r="A188" s="4">
        <v>14</v>
      </c>
      <c r="B188" s="4">
        <v>5</v>
      </c>
      <c r="C188" s="4" t="s">
        <v>52</v>
      </c>
      <c r="D188" s="4">
        <v>1991</v>
      </c>
      <c r="E188" s="4" t="s">
        <v>41</v>
      </c>
      <c r="F188" s="12">
        <v>83.3</v>
      </c>
      <c r="G188" s="4" t="s">
        <v>32</v>
      </c>
      <c r="H188" s="4">
        <v>50</v>
      </c>
      <c r="I188" s="4">
        <f>H188*3</f>
        <v>150</v>
      </c>
      <c r="J188" s="4">
        <v>2</v>
      </c>
      <c r="K188" s="4">
        <f>I188/F188</f>
        <v>1.8007202881152462</v>
      </c>
    </row>
    <row r="189" spans="1:11" s="1" customFormat="1" ht="12.75">
      <c r="A189" s="4">
        <v>15</v>
      </c>
      <c r="B189" s="4">
        <v>2</v>
      </c>
      <c r="C189" s="4" t="s">
        <v>85</v>
      </c>
      <c r="D189" s="4">
        <v>1984</v>
      </c>
      <c r="E189" s="4" t="s">
        <v>76</v>
      </c>
      <c r="F189" s="12">
        <v>82</v>
      </c>
      <c r="G189" s="4" t="s">
        <v>32</v>
      </c>
      <c r="H189" s="4">
        <v>44</v>
      </c>
      <c r="I189" s="4">
        <f>H189*3</f>
        <v>132</v>
      </c>
      <c r="J189" s="4">
        <v>3</v>
      </c>
      <c r="K189" s="4">
        <f>I189/F189</f>
        <v>1.6097560975609757</v>
      </c>
    </row>
    <row r="190" spans="1:11" s="1" customFormat="1" ht="12.75">
      <c r="A190" s="4">
        <v>15</v>
      </c>
      <c r="B190" s="4">
        <v>3</v>
      </c>
      <c r="C190" s="4" t="s">
        <v>178</v>
      </c>
      <c r="D190" s="4">
        <v>1986</v>
      </c>
      <c r="E190" s="4" t="s">
        <v>112</v>
      </c>
      <c r="F190" s="12">
        <v>82</v>
      </c>
      <c r="G190" s="4" t="s">
        <v>32</v>
      </c>
      <c r="H190" s="4">
        <v>53</v>
      </c>
      <c r="I190" s="4">
        <f>H190*3</f>
        <v>159</v>
      </c>
      <c r="J190" s="4">
        <v>1</v>
      </c>
      <c r="K190" s="4">
        <f>I190/F190</f>
        <v>1.9390243902439024</v>
      </c>
    </row>
    <row r="191" spans="1:11" s="1" customFormat="1" ht="12.75">
      <c r="A191" s="4">
        <v>15</v>
      </c>
      <c r="B191" s="4">
        <v>4</v>
      </c>
      <c r="C191" s="4" t="s">
        <v>179</v>
      </c>
      <c r="D191" s="4">
        <v>1983</v>
      </c>
      <c r="E191" s="4" t="s">
        <v>114</v>
      </c>
      <c r="F191" s="12">
        <v>83.8</v>
      </c>
      <c r="G191" s="4" t="s">
        <v>32</v>
      </c>
      <c r="H191" s="4">
        <v>43</v>
      </c>
      <c r="I191" s="4">
        <f>H191*3</f>
        <v>129</v>
      </c>
      <c r="J191" s="4">
        <v>4</v>
      </c>
      <c r="K191" s="4">
        <f>I191/F191</f>
        <v>1.5393794749403342</v>
      </c>
    </row>
    <row r="192" spans="1:11" s="1" customFormat="1" ht="12.75">
      <c r="A192" s="4">
        <v>15</v>
      </c>
      <c r="B192" s="4">
        <v>5</v>
      </c>
      <c r="C192" s="4" t="s">
        <v>165</v>
      </c>
      <c r="D192" s="4">
        <v>1992</v>
      </c>
      <c r="E192" s="4" t="s">
        <v>45</v>
      </c>
      <c r="F192" s="12">
        <v>84</v>
      </c>
      <c r="G192" s="4" t="s">
        <v>32</v>
      </c>
      <c r="H192" s="4">
        <v>16</v>
      </c>
      <c r="I192" s="4">
        <f>H192*3</f>
        <v>48</v>
      </c>
      <c r="J192" s="4">
        <v>5</v>
      </c>
      <c r="K192" s="4">
        <f>I192/F192</f>
        <v>0.5714285714285714</v>
      </c>
    </row>
    <row r="193" spans="1:11" s="1" customFormat="1" ht="12.75">
      <c r="A193" s="5"/>
      <c r="B193" s="5"/>
      <c r="C193" s="5"/>
      <c r="D193" s="5"/>
      <c r="E193" s="5"/>
      <c r="F193" s="14"/>
      <c r="G193" s="5"/>
      <c r="H193" s="5"/>
      <c r="I193" s="5"/>
      <c r="J193" s="5"/>
      <c r="K193" s="5"/>
    </row>
    <row r="194" s="3" customFormat="1" ht="13.5" thickBot="1">
      <c r="A194" s="3" t="s">
        <v>37</v>
      </c>
    </row>
    <row r="195" spans="1:11" s="1" customFormat="1" ht="30.75" thickBot="1">
      <c r="A195" s="10" t="s">
        <v>4</v>
      </c>
      <c r="B195" s="10" t="s">
        <v>5</v>
      </c>
      <c r="C195" s="10" t="s">
        <v>6</v>
      </c>
      <c r="D195" s="10" t="s">
        <v>7</v>
      </c>
      <c r="E195" s="10" t="s">
        <v>8</v>
      </c>
      <c r="F195" s="11" t="s">
        <v>49</v>
      </c>
      <c r="G195" s="11" t="s">
        <v>13</v>
      </c>
      <c r="H195" s="11" t="s">
        <v>74</v>
      </c>
      <c r="I195" s="11" t="s">
        <v>10</v>
      </c>
      <c r="J195" s="11" t="s">
        <v>11</v>
      </c>
      <c r="K195" s="11" t="s">
        <v>9</v>
      </c>
    </row>
    <row r="196" spans="1:11" s="1" customFormat="1" ht="12.75">
      <c r="A196" s="4">
        <v>16</v>
      </c>
      <c r="B196" s="4">
        <v>2</v>
      </c>
      <c r="C196" s="4" t="s">
        <v>58</v>
      </c>
      <c r="D196" s="4">
        <v>1980</v>
      </c>
      <c r="E196" s="4" t="s">
        <v>55</v>
      </c>
      <c r="F196" s="12">
        <v>88</v>
      </c>
      <c r="G196" s="4" t="s">
        <v>32</v>
      </c>
      <c r="H196" s="4">
        <v>35</v>
      </c>
      <c r="I196" s="4">
        <f>H196*3</f>
        <v>105</v>
      </c>
      <c r="J196" s="4">
        <v>4</v>
      </c>
      <c r="K196" s="4">
        <f>I196/F196</f>
        <v>1.1931818181818181</v>
      </c>
    </row>
    <row r="197" spans="1:11" s="1" customFormat="1" ht="12.75">
      <c r="A197" s="4">
        <v>16</v>
      </c>
      <c r="B197" s="4">
        <v>3</v>
      </c>
      <c r="C197" s="4" t="s">
        <v>180</v>
      </c>
      <c r="D197" s="4">
        <v>1980</v>
      </c>
      <c r="E197" s="4" t="s">
        <v>112</v>
      </c>
      <c r="F197" s="12">
        <v>91</v>
      </c>
      <c r="G197" s="4" t="s">
        <v>32</v>
      </c>
      <c r="H197" s="4">
        <v>36</v>
      </c>
      <c r="I197" s="4">
        <f>H197*3</f>
        <v>108</v>
      </c>
      <c r="J197" s="4">
        <v>3</v>
      </c>
      <c r="K197" s="4">
        <f>I197/F197</f>
        <v>1.1868131868131868</v>
      </c>
    </row>
    <row r="198" spans="1:11" s="1" customFormat="1" ht="12.75">
      <c r="A198" s="4">
        <v>16</v>
      </c>
      <c r="B198" s="4">
        <v>4</v>
      </c>
      <c r="C198" s="4" t="s">
        <v>181</v>
      </c>
      <c r="D198" s="4"/>
      <c r="E198" s="4" t="s">
        <v>100</v>
      </c>
      <c r="F198" s="12">
        <v>90</v>
      </c>
      <c r="G198" s="4" t="s">
        <v>32</v>
      </c>
      <c r="H198" s="4">
        <v>56</v>
      </c>
      <c r="I198" s="4">
        <f>H198*3</f>
        <v>168</v>
      </c>
      <c r="J198" s="4">
        <v>1</v>
      </c>
      <c r="K198" s="4">
        <f>I198/F198</f>
        <v>1.8666666666666667</v>
      </c>
    </row>
    <row r="199" spans="1:11" s="1" customFormat="1" ht="12.75">
      <c r="A199" s="4">
        <v>16</v>
      </c>
      <c r="B199" s="4">
        <v>5</v>
      </c>
      <c r="C199" s="4" t="s">
        <v>182</v>
      </c>
      <c r="D199" s="4">
        <v>1986</v>
      </c>
      <c r="E199" s="4" t="s">
        <v>41</v>
      </c>
      <c r="F199" s="12">
        <v>86</v>
      </c>
      <c r="G199" s="4" t="s">
        <v>32</v>
      </c>
      <c r="H199" s="4">
        <v>55</v>
      </c>
      <c r="I199" s="4">
        <f>H199*3</f>
        <v>165</v>
      </c>
      <c r="J199" s="4">
        <v>2</v>
      </c>
      <c r="K199" s="4">
        <f>I199/F199</f>
        <v>1.9186046511627908</v>
      </c>
    </row>
    <row r="200" spans="1:11" s="1" customFormat="1" ht="12.75">
      <c r="A200" s="5"/>
      <c r="B200" s="5"/>
      <c r="C200" s="5"/>
      <c r="D200" s="5"/>
      <c r="E200" s="5"/>
      <c r="F200" s="14"/>
      <c r="G200" s="5"/>
      <c r="H200" s="5"/>
      <c r="I200" s="5"/>
      <c r="J200" s="5"/>
      <c r="K200" s="5"/>
    </row>
    <row r="201" s="3" customFormat="1" ht="13.5" thickBot="1">
      <c r="A201" s="3" t="s">
        <v>38</v>
      </c>
    </row>
    <row r="202" spans="1:11" s="1" customFormat="1" ht="30.75" thickBot="1">
      <c r="A202" s="10" t="s">
        <v>4</v>
      </c>
      <c r="B202" s="10" t="s">
        <v>5</v>
      </c>
      <c r="C202" s="10" t="s">
        <v>6</v>
      </c>
      <c r="D202" s="10" t="s">
        <v>7</v>
      </c>
      <c r="E202" s="10" t="s">
        <v>8</v>
      </c>
      <c r="F202" s="11" t="s">
        <v>49</v>
      </c>
      <c r="G202" s="11" t="s">
        <v>13</v>
      </c>
      <c r="H202" s="11" t="s">
        <v>74</v>
      </c>
      <c r="I202" s="11" t="s">
        <v>10</v>
      </c>
      <c r="J202" s="11" t="s">
        <v>11</v>
      </c>
      <c r="K202" s="11" t="s">
        <v>9</v>
      </c>
    </row>
    <row r="203" spans="1:11" s="1" customFormat="1" ht="12.75">
      <c r="A203" s="4">
        <v>17</v>
      </c>
      <c r="B203" s="4">
        <v>2</v>
      </c>
      <c r="C203" s="4" t="s">
        <v>183</v>
      </c>
      <c r="D203" s="4">
        <v>1988</v>
      </c>
      <c r="E203" s="4" t="s">
        <v>41</v>
      </c>
      <c r="F203" s="12">
        <v>101</v>
      </c>
      <c r="G203" s="4" t="s">
        <v>32</v>
      </c>
      <c r="H203" s="4">
        <v>26</v>
      </c>
      <c r="I203" s="4">
        <f>H203*3</f>
        <v>78</v>
      </c>
      <c r="J203" s="4">
        <v>1</v>
      </c>
      <c r="K203" s="4">
        <f>I203/F203</f>
        <v>0.7722772277227723</v>
      </c>
    </row>
    <row r="204" spans="1:11" s="1" customFormat="1" ht="12.75">
      <c r="A204" s="4">
        <v>17</v>
      </c>
      <c r="B204" s="4">
        <v>3</v>
      </c>
      <c r="C204" s="4" t="s">
        <v>184</v>
      </c>
      <c r="D204" s="4">
        <v>1965</v>
      </c>
      <c r="E204" s="4" t="s">
        <v>55</v>
      </c>
      <c r="F204" s="12">
        <v>96.5</v>
      </c>
      <c r="G204" s="4" t="s">
        <v>32</v>
      </c>
      <c r="H204" s="4">
        <v>22</v>
      </c>
      <c r="I204" s="4">
        <f>H204*3</f>
        <v>66</v>
      </c>
      <c r="J204" s="4">
        <v>2</v>
      </c>
      <c r="K204" s="4">
        <f>I204/F204</f>
        <v>0.6839378238341969</v>
      </c>
    </row>
    <row r="205" spans="1:11" s="1" customFormat="1" ht="12.75">
      <c r="A205" s="5"/>
      <c r="B205" s="5"/>
      <c r="C205" s="5"/>
      <c r="D205" s="5"/>
      <c r="E205" s="5"/>
      <c r="F205" s="14"/>
      <c r="G205" s="5"/>
      <c r="H205" s="5"/>
      <c r="I205" s="5"/>
      <c r="J205" s="5"/>
      <c r="K205" s="5"/>
    </row>
    <row r="206" s="3" customFormat="1" ht="13.5" thickBot="1">
      <c r="A206" s="3" t="s">
        <v>39</v>
      </c>
    </row>
    <row r="207" spans="1:11" s="1" customFormat="1" ht="30.75" thickBot="1">
      <c r="A207" s="10" t="s">
        <v>4</v>
      </c>
      <c r="B207" s="10" t="s">
        <v>5</v>
      </c>
      <c r="C207" s="10" t="s">
        <v>6</v>
      </c>
      <c r="D207" s="10" t="s">
        <v>7</v>
      </c>
      <c r="E207" s="10" t="s">
        <v>8</v>
      </c>
      <c r="F207" s="11" t="s">
        <v>49</v>
      </c>
      <c r="G207" s="11" t="s">
        <v>13</v>
      </c>
      <c r="H207" s="11" t="s">
        <v>74</v>
      </c>
      <c r="I207" s="11" t="s">
        <v>10</v>
      </c>
      <c r="J207" s="11" t="s">
        <v>11</v>
      </c>
      <c r="K207" s="11" t="s">
        <v>9</v>
      </c>
    </row>
    <row r="208" spans="1:11" s="1" customFormat="1" ht="12.75">
      <c r="A208" s="4">
        <v>17</v>
      </c>
      <c r="B208" s="4">
        <v>4</v>
      </c>
      <c r="C208" s="4" t="s">
        <v>57</v>
      </c>
      <c r="D208" s="4">
        <v>1973</v>
      </c>
      <c r="E208" s="4" t="s">
        <v>45</v>
      </c>
      <c r="F208" s="12">
        <v>105.1</v>
      </c>
      <c r="G208" s="4" t="s">
        <v>32</v>
      </c>
      <c r="H208" s="4">
        <v>52</v>
      </c>
      <c r="I208" s="4">
        <f>H208*3</f>
        <v>156</v>
      </c>
      <c r="J208" s="4">
        <v>1</v>
      </c>
      <c r="K208" s="4">
        <f>I208/F208</f>
        <v>1.4843006660323501</v>
      </c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0" ht="12.75">
      <c r="A210" s="1" t="s">
        <v>185</v>
      </c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 t="s">
        <v>186</v>
      </c>
      <c r="B212" s="1"/>
      <c r="C212" s="1"/>
      <c r="D212" s="1"/>
      <c r="E212" s="1"/>
      <c r="F212" s="1"/>
      <c r="G212" s="1"/>
      <c r="H212" s="1"/>
      <c r="I212" s="1"/>
      <c r="J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</sheetData>
  <sheetProtection/>
  <mergeCells count="14">
    <mergeCell ref="A4:K4"/>
    <mergeCell ref="A6:K6"/>
    <mergeCell ref="A1:K1"/>
    <mergeCell ref="A2:K2"/>
    <mergeCell ref="A3:K3"/>
    <mergeCell ref="A8:K8"/>
    <mergeCell ref="A30:K30"/>
    <mergeCell ref="A32:K32"/>
    <mergeCell ref="A55:K55"/>
    <mergeCell ref="A173:K173"/>
    <mergeCell ref="A57:K57"/>
    <mergeCell ref="A105:K105"/>
    <mergeCell ref="A107:K107"/>
    <mergeCell ref="A171:K171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Q3" sqref="Q3"/>
    </sheetView>
  </sheetViews>
  <sheetFormatPr defaultColWidth="9.140625" defaultRowHeight="15"/>
  <cols>
    <col min="1" max="1" width="6.00390625" style="2" customWidth="1"/>
    <col min="2" max="2" width="7.140625" style="2" customWidth="1"/>
    <col min="3" max="3" width="22.8515625" style="2" customWidth="1"/>
    <col min="4" max="4" width="6.8515625" style="2" customWidth="1"/>
    <col min="5" max="5" width="11.140625" style="2" customWidth="1"/>
    <col min="6" max="6" width="8.8515625" style="2" customWidth="1"/>
    <col min="7" max="7" width="7.140625" style="2" customWidth="1"/>
    <col min="8" max="8" width="8.00390625" style="2" customWidth="1"/>
    <col min="9" max="9" width="8.421875" style="2" customWidth="1"/>
    <col min="10" max="10" width="6.8515625" style="2" customWidth="1"/>
    <col min="11" max="11" width="8.421875" style="2" customWidth="1"/>
    <col min="12" max="12" width="8.28125" style="2" customWidth="1"/>
    <col min="13" max="13" width="6.8515625" style="2" customWidth="1"/>
    <col min="14" max="14" width="9.8515625" style="2" customWidth="1"/>
    <col min="15" max="15" width="7.00390625" style="2" customWidth="1"/>
    <col min="16" max="16384" width="9.140625" style="2" customWidth="1"/>
  </cols>
  <sheetData>
    <row r="1" spans="2:14" ht="28.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ht="28.5" customHeight="1">
      <c r="A2" s="40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8.5" customHeight="1">
      <c r="A3" s="42" t="s">
        <v>187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28.5" customHeight="1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s="9" customFormat="1" ht="18.75" customHeight="1">
      <c r="A6" s="43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="9" customFormat="1" ht="12.75" hidden="1"/>
    <row r="8" spans="1:16" s="9" customFormat="1" ht="15">
      <c r="A8" s="45" t="s">
        <v>95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8"/>
      <c r="M8" s="48"/>
      <c r="N8" s="48"/>
      <c r="O8" s="48"/>
      <c r="P8" s="48"/>
    </row>
    <row r="9" s="3" customFormat="1" ht="13.5" thickBot="1">
      <c r="A9" s="3" t="s">
        <v>70</v>
      </c>
    </row>
    <row r="10" spans="1:14" s="1" customFormat="1" ht="30.75" thickBot="1">
      <c r="A10" s="10" t="s">
        <v>4</v>
      </c>
      <c r="B10" s="10" t="s">
        <v>5</v>
      </c>
      <c r="C10" s="10" t="s">
        <v>6</v>
      </c>
      <c r="D10" s="10" t="s">
        <v>7</v>
      </c>
      <c r="E10" s="10" t="s">
        <v>8</v>
      </c>
      <c r="F10" s="11" t="s">
        <v>49</v>
      </c>
      <c r="G10" s="11" t="s">
        <v>13</v>
      </c>
      <c r="H10" s="11" t="s">
        <v>9</v>
      </c>
      <c r="I10" s="11" t="s">
        <v>10</v>
      </c>
      <c r="J10" s="11" t="s">
        <v>11</v>
      </c>
      <c r="K10" s="11" t="s">
        <v>12</v>
      </c>
      <c r="L10" s="7"/>
      <c r="M10" s="7"/>
      <c r="N10" s="8"/>
    </row>
    <row r="11" spans="1:14" s="1" customFormat="1" ht="15">
      <c r="A11" s="19">
        <v>1</v>
      </c>
      <c r="B11" s="19">
        <v>1</v>
      </c>
      <c r="C11" s="19" t="s">
        <v>71</v>
      </c>
      <c r="D11" s="19">
        <v>1994</v>
      </c>
      <c r="E11" s="19" t="s">
        <v>45</v>
      </c>
      <c r="F11" s="23">
        <v>48</v>
      </c>
      <c r="G11" s="19" t="s">
        <v>102</v>
      </c>
      <c r="H11" s="19"/>
      <c r="I11" s="19">
        <f>H11</f>
        <v>0</v>
      </c>
      <c r="J11" s="19"/>
      <c r="K11" s="19">
        <f>I11/F11</f>
        <v>0</v>
      </c>
      <c r="L11" s="5"/>
      <c r="M11" s="6"/>
      <c r="N11" s="5"/>
    </row>
    <row r="12" spans="1:14" s="1" customFormat="1" ht="15">
      <c r="A12" s="4">
        <v>1</v>
      </c>
      <c r="B12" s="4">
        <v>2</v>
      </c>
      <c r="C12" s="4" t="s">
        <v>103</v>
      </c>
      <c r="D12" s="4">
        <v>1994</v>
      </c>
      <c r="E12" s="4" t="s">
        <v>45</v>
      </c>
      <c r="F12" s="12">
        <v>51</v>
      </c>
      <c r="G12" s="4" t="s">
        <v>102</v>
      </c>
      <c r="H12" s="4">
        <v>79</v>
      </c>
      <c r="I12" s="4">
        <f>H12</f>
        <v>79</v>
      </c>
      <c r="J12" s="4">
        <v>1</v>
      </c>
      <c r="K12" s="4">
        <f>I12/F12</f>
        <v>1.5490196078431373</v>
      </c>
      <c r="L12" s="5"/>
      <c r="M12" s="6"/>
      <c r="N12" s="5"/>
    </row>
    <row r="13" spans="1:14" s="1" customFormat="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="3" customFormat="1" ht="13.5" thickBot="1">
      <c r="A14" s="3" t="s">
        <v>105</v>
      </c>
    </row>
    <row r="15" spans="1:14" s="1" customFormat="1" ht="30.75" thickBot="1">
      <c r="A15" s="10" t="s">
        <v>4</v>
      </c>
      <c r="B15" s="10" t="s">
        <v>5</v>
      </c>
      <c r="C15" s="10" t="s">
        <v>6</v>
      </c>
      <c r="D15" s="10" t="s">
        <v>7</v>
      </c>
      <c r="E15" s="10" t="s">
        <v>8</v>
      </c>
      <c r="F15" s="11" t="s">
        <v>49</v>
      </c>
      <c r="G15" s="11" t="s">
        <v>13</v>
      </c>
      <c r="H15" s="11" t="s">
        <v>9</v>
      </c>
      <c r="I15" s="11" t="s">
        <v>10</v>
      </c>
      <c r="J15" s="11" t="s">
        <v>11</v>
      </c>
      <c r="K15" s="11" t="s">
        <v>12</v>
      </c>
      <c r="L15" s="7"/>
      <c r="M15" s="7"/>
      <c r="N15" s="8"/>
    </row>
    <row r="16" spans="1:14" s="1" customFormat="1" ht="15">
      <c r="A16" s="4">
        <v>1</v>
      </c>
      <c r="B16" s="4">
        <v>3</v>
      </c>
      <c r="C16" s="4" t="s">
        <v>106</v>
      </c>
      <c r="D16" s="4">
        <v>1995</v>
      </c>
      <c r="E16" s="4" t="s">
        <v>45</v>
      </c>
      <c r="F16" s="12">
        <v>54</v>
      </c>
      <c r="G16" s="4" t="s">
        <v>102</v>
      </c>
      <c r="H16" s="4">
        <v>61</v>
      </c>
      <c r="I16" s="4">
        <f>H16</f>
        <v>61</v>
      </c>
      <c r="J16" s="4">
        <v>1</v>
      </c>
      <c r="K16" s="4">
        <f>I16/F16</f>
        <v>1.1296296296296295</v>
      </c>
      <c r="L16" s="5"/>
      <c r="M16" s="6"/>
      <c r="N16" s="5"/>
    </row>
    <row r="17" spans="1:14" s="1" customFormat="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="3" customFormat="1" ht="13.5" thickBot="1">
      <c r="A18" s="3" t="s">
        <v>107</v>
      </c>
    </row>
    <row r="19" spans="1:14" s="1" customFormat="1" ht="30.75" thickBot="1">
      <c r="A19" s="10" t="s">
        <v>4</v>
      </c>
      <c r="B19" s="10" t="s">
        <v>5</v>
      </c>
      <c r="C19" s="10" t="s">
        <v>6</v>
      </c>
      <c r="D19" s="10" t="s">
        <v>7</v>
      </c>
      <c r="E19" s="10" t="s">
        <v>8</v>
      </c>
      <c r="F19" s="11" t="s">
        <v>49</v>
      </c>
      <c r="G19" s="11" t="s">
        <v>13</v>
      </c>
      <c r="H19" s="11" t="s">
        <v>9</v>
      </c>
      <c r="I19" s="11" t="s">
        <v>10</v>
      </c>
      <c r="J19" s="11" t="s">
        <v>11</v>
      </c>
      <c r="K19" s="11" t="s">
        <v>12</v>
      </c>
      <c r="L19" s="7"/>
      <c r="M19" s="7"/>
      <c r="N19" s="8"/>
    </row>
    <row r="20" spans="1:14" s="1" customFormat="1" ht="15">
      <c r="A20" s="4">
        <v>1</v>
      </c>
      <c r="B20" s="4">
        <v>4</v>
      </c>
      <c r="C20" s="4" t="s">
        <v>108</v>
      </c>
      <c r="D20" s="4">
        <v>1994</v>
      </c>
      <c r="E20" s="4" t="s">
        <v>45</v>
      </c>
      <c r="F20" s="12">
        <v>62.5</v>
      </c>
      <c r="G20" s="4" t="s">
        <v>19</v>
      </c>
      <c r="H20" s="4">
        <v>105</v>
      </c>
      <c r="I20" s="4">
        <f>H20*2</f>
        <v>210</v>
      </c>
      <c r="J20" s="4">
        <v>1</v>
      </c>
      <c r="K20" s="4">
        <f>I20/F20</f>
        <v>3.36</v>
      </c>
      <c r="L20" s="5"/>
      <c r="M20" s="6"/>
      <c r="N20" s="5"/>
    </row>
    <row r="21" spans="1:14" s="1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="3" customFormat="1" ht="13.5" thickBot="1">
      <c r="A22" s="3" t="s">
        <v>14</v>
      </c>
    </row>
    <row r="23" spans="1:14" s="1" customFormat="1" ht="30.75" thickBot="1">
      <c r="A23" s="10" t="s">
        <v>4</v>
      </c>
      <c r="B23" s="10" t="s">
        <v>5</v>
      </c>
      <c r="C23" s="10" t="s">
        <v>6</v>
      </c>
      <c r="D23" s="10" t="s">
        <v>7</v>
      </c>
      <c r="E23" s="10" t="s">
        <v>8</v>
      </c>
      <c r="F23" s="11" t="s">
        <v>49</v>
      </c>
      <c r="G23" s="11" t="s">
        <v>13</v>
      </c>
      <c r="H23" s="11" t="s">
        <v>9</v>
      </c>
      <c r="I23" s="11" t="s">
        <v>10</v>
      </c>
      <c r="J23" s="11" t="s">
        <v>11</v>
      </c>
      <c r="K23" s="11" t="s">
        <v>12</v>
      </c>
      <c r="L23" s="7"/>
      <c r="M23" s="7"/>
      <c r="N23" s="8"/>
    </row>
    <row r="24" spans="1:14" s="1" customFormat="1" ht="15">
      <c r="A24" s="4">
        <v>1</v>
      </c>
      <c r="B24" s="4">
        <v>5</v>
      </c>
      <c r="C24" s="4" t="s">
        <v>62</v>
      </c>
      <c r="D24" s="4">
        <v>1996</v>
      </c>
      <c r="E24" s="4" t="s">
        <v>55</v>
      </c>
      <c r="F24" s="4">
        <v>89.9</v>
      </c>
      <c r="G24" s="4" t="s">
        <v>19</v>
      </c>
      <c r="H24" s="4">
        <v>140</v>
      </c>
      <c r="I24" s="4">
        <f>H24*2</f>
        <v>280</v>
      </c>
      <c r="J24" s="4">
        <v>1</v>
      </c>
      <c r="K24" s="4">
        <f>I24/F24</f>
        <v>3.114571746384872</v>
      </c>
      <c r="L24" s="5"/>
      <c r="M24" s="6"/>
      <c r="N24" s="5"/>
    </row>
    <row r="25" spans="1:14" s="1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6" s="9" customFormat="1" ht="18.75" customHeight="1">
      <c r="A26" s="43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="9" customFormat="1" ht="12.75" hidden="1"/>
    <row r="28" spans="1:16" s="9" customFormat="1" ht="15">
      <c r="A28" s="45" t="s">
        <v>95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8"/>
      <c r="M28" s="48"/>
      <c r="N28" s="48"/>
      <c r="O28" s="48"/>
      <c r="P28" s="48"/>
    </row>
    <row r="29" s="9" customFormat="1" ht="12.75"/>
    <row r="30" s="3" customFormat="1" ht="13.5" thickBot="1">
      <c r="A30" s="3" t="s">
        <v>15</v>
      </c>
    </row>
    <row r="31" spans="1:14" s="1" customFormat="1" ht="30.75" thickBot="1">
      <c r="A31" s="10" t="s">
        <v>4</v>
      </c>
      <c r="B31" s="10" t="s">
        <v>5</v>
      </c>
      <c r="C31" s="10" t="s">
        <v>6</v>
      </c>
      <c r="D31" s="10" t="s">
        <v>7</v>
      </c>
      <c r="E31" s="10" t="s">
        <v>8</v>
      </c>
      <c r="F31" s="11" t="s">
        <v>49</v>
      </c>
      <c r="G31" s="11" t="s">
        <v>13</v>
      </c>
      <c r="H31" s="11" t="s">
        <v>9</v>
      </c>
      <c r="I31" s="11" t="s">
        <v>10</v>
      </c>
      <c r="J31" s="11" t="s">
        <v>11</v>
      </c>
      <c r="K31" s="11" t="s">
        <v>12</v>
      </c>
      <c r="L31" s="7"/>
      <c r="M31" s="7"/>
      <c r="N31" s="8"/>
    </row>
    <row r="32" spans="1:14" s="1" customFormat="1" ht="15">
      <c r="A32" s="4">
        <v>2</v>
      </c>
      <c r="B32" s="4">
        <v>1</v>
      </c>
      <c r="C32" s="4" t="s">
        <v>63</v>
      </c>
      <c r="D32" s="4">
        <v>1993</v>
      </c>
      <c r="E32" s="4" t="s">
        <v>55</v>
      </c>
      <c r="F32" s="4">
        <v>57.8</v>
      </c>
      <c r="G32" s="4" t="s">
        <v>19</v>
      </c>
      <c r="H32" s="4">
        <v>106</v>
      </c>
      <c r="I32" s="4">
        <f>H32</f>
        <v>106</v>
      </c>
      <c r="J32" s="4">
        <v>1</v>
      </c>
      <c r="K32" s="4">
        <f>I32/F32</f>
        <v>1.8339100346020762</v>
      </c>
      <c r="L32" s="5"/>
      <c r="M32" s="6"/>
      <c r="N32" s="5"/>
    </row>
    <row r="33" spans="1:14" s="1" customFormat="1" ht="15">
      <c r="A33" s="4">
        <v>2</v>
      </c>
      <c r="B33" s="4">
        <v>2</v>
      </c>
      <c r="C33" s="4" t="s">
        <v>188</v>
      </c>
      <c r="D33" s="4">
        <v>1972</v>
      </c>
      <c r="E33" s="4" t="s">
        <v>114</v>
      </c>
      <c r="F33" s="12">
        <v>51.8</v>
      </c>
      <c r="G33" s="4" t="s">
        <v>19</v>
      </c>
      <c r="H33" s="4">
        <v>82</v>
      </c>
      <c r="I33" s="4">
        <f>H33</f>
        <v>82</v>
      </c>
      <c r="J33" s="4">
        <v>2</v>
      </c>
      <c r="K33" s="4">
        <f>I33/F33</f>
        <v>1.5830115830115832</v>
      </c>
      <c r="L33" s="5"/>
      <c r="M33" s="6"/>
      <c r="N33" s="5"/>
    </row>
    <row r="34" s="9" customFormat="1" ht="12.75"/>
    <row r="35" s="3" customFormat="1" ht="13.5" thickBot="1">
      <c r="A35" s="3" t="s">
        <v>110</v>
      </c>
    </row>
    <row r="36" spans="1:14" s="1" customFormat="1" ht="30.75" thickBot="1">
      <c r="A36" s="10" t="s">
        <v>4</v>
      </c>
      <c r="B36" s="10" t="s">
        <v>5</v>
      </c>
      <c r="C36" s="10" t="s">
        <v>6</v>
      </c>
      <c r="D36" s="10" t="s">
        <v>7</v>
      </c>
      <c r="E36" s="10" t="s">
        <v>8</v>
      </c>
      <c r="F36" s="11" t="s">
        <v>49</v>
      </c>
      <c r="G36" s="11" t="s">
        <v>13</v>
      </c>
      <c r="H36" s="11" t="s">
        <v>9</v>
      </c>
      <c r="I36" s="11" t="s">
        <v>10</v>
      </c>
      <c r="J36" s="11" t="s">
        <v>11</v>
      </c>
      <c r="K36" s="11" t="s">
        <v>12</v>
      </c>
      <c r="L36" s="7"/>
      <c r="M36" s="7"/>
      <c r="N36" s="8"/>
    </row>
    <row r="37" spans="1:14" s="1" customFormat="1" ht="15">
      <c r="A37" s="4">
        <v>2</v>
      </c>
      <c r="B37" s="4">
        <v>3</v>
      </c>
      <c r="C37" s="4" t="s">
        <v>189</v>
      </c>
      <c r="D37" s="4">
        <v>1978</v>
      </c>
      <c r="E37" s="4" t="s">
        <v>114</v>
      </c>
      <c r="F37" s="4">
        <v>58.2</v>
      </c>
      <c r="G37" s="4" t="s">
        <v>19</v>
      </c>
      <c r="H37" s="4">
        <v>135</v>
      </c>
      <c r="I37" s="4">
        <f>H37</f>
        <v>135</v>
      </c>
      <c r="J37" s="4">
        <v>1</v>
      </c>
      <c r="K37" s="4">
        <f>I37/F37</f>
        <v>2.319587628865979</v>
      </c>
      <c r="L37" s="5"/>
      <c r="M37" s="6"/>
      <c r="N37" s="5"/>
    </row>
    <row r="38" spans="1:14" s="1" customFormat="1" ht="15">
      <c r="A38" s="4" t="s">
        <v>109</v>
      </c>
      <c r="B38" s="4" t="s">
        <v>109</v>
      </c>
      <c r="C38" s="4" t="s">
        <v>108</v>
      </c>
      <c r="D38" s="4">
        <v>1994</v>
      </c>
      <c r="E38" s="4" t="s">
        <v>45</v>
      </c>
      <c r="F38" s="12">
        <v>62.5</v>
      </c>
      <c r="G38" s="4" t="s">
        <v>19</v>
      </c>
      <c r="H38" s="4">
        <v>105</v>
      </c>
      <c r="I38" s="4">
        <f>H38</f>
        <v>105</v>
      </c>
      <c r="J38" s="4">
        <v>2</v>
      </c>
      <c r="K38" s="4">
        <f>I38/F38</f>
        <v>1.68</v>
      </c>
      <c r="L38" s="5"/>
      <c r="M38" s="6"/>
      <c r="N38" s="5"/>
    </row>
    <row r="39" s="9" customFormat="1" ht="12.75"/>
    <row r="40" s="3" customFormat="1" ht="13.5" thickBot="1">
      <c r="A40" s="3" t="s">
        <v>116</v>
      </c>
    </row>
    <row r="41" spans="1:14" s="1" customFormat="1" ht="30.75" thickBot="1">
      <c r="A41" s="10" t="s">
        <v>4</v>
      </c>
      <c r="B41" s="10" t="s">
        <v>5</v>
      </c>
      <c r="C41" s="10" t="s">
        <v>6</v>
      </c>
      <c r="D41" s="10" t="s">
        <v>7</v>
      </c>
      <c r="E41" s="10" t="s">
        <v>8</v>
      </c>
      <c r="F41" s="11" t="s">
        <v>49</v>
      </c>
      <c r="G41" s="11" t="s">
        <v>13</v>
      </c>
      <c r="H41" s="11" t="s">
        <v>9</v>
      </c>
      <c r="I41" s="11" t="s">
        <v>10</v>
      </c>
      <c r="J41" s="11" t="s">
        <v>11</v>
      </c>
      <c r="K41" s="11" t="s">
        <v>12</v>
      </c>
      <c r="L41" s="7"/>
      <c r="M41" s="7"/>
      <c r="N41" s="8"/>
    </row>
    <row r="42" spans="1:14" s="1" customFormat="1" ht="15">
      <c r="A42" s="4">
        <v>2</v>
      </c>
      <c r="B42" s="4">
        <v>4</v>
      </c>
      <c r="C42" s="4" t="s">
        <v>190</v>
      </c>
      <c r="D42" s="4">
        <v>1973</v>
      </c>
      <c r="E42" s="4" t="s">
        <v>114</v>
      </c>
      <c r="F42" s="4">
        <v>63.1</v>
      </c>
      <c r="G42" s="4" t="s">
        <v>19</v>
      </c>
      <c r="H42" s="4">
        <v>104</v>
      </c>
      <c r="I42" s="4">
        <f>H42</f>
        <v>104</v>
      </c>
      <c r="J42" s="4">
        <v>2</v>
      </c>
      <c r="K42" s="4">
        <f>I42/F42</f>
        <v>1.6481774960380349</v>
      </c>
      <c r="L42" s="5"/>
      <c r="M42" s="6"/>
      <c r="N42" s="5"/>
    </row>
    <row r="43" spans="1:14" s="1" customFormat="1" ht="15">
      <c r="A43" s="4">
        <v>2</v>
      </c>
      <c r="B43" s="4">
        <v>5</v>
      </c>
      <c r="C43" s="4" t="s">
        <v>191</v>
      </c>
      <c r="D43" s="4">
        <v>1968</v>
      </c>
      <c r="E43" s="4" t="s">
        <v>114</v>
      </c>
      <c r="F43" s="12">
        <v>65.5</v>
      </c>
      <c r="G43" s="4" t="s">
        <v>29</v>
      </c>
      <c r="H43" s="4">
        <v>71</v>
      </c>
      <c r="I43" s="4">
        <f>H43*2</f>
        <v>142</v>
      </c>
      <c r="J43" s="4">
        <v>1</v>
      </c>
      <c r="K43" s="4">
        <f>I43/F43</f>
        <v>2.16793893129771</v>
      </c>
      <c r="L43" s="5"/>
      <c r="M43" s="6"/>
      <c r="N43" s="5"/>
    </row>
    <row r="44" s="9" customFormat="1" ht="12.75"/>
    <row r="45" s="3" customFormat="1" ht="13.5" thickBot="1">
      <c r="A45" s="3" t="s">
        <v>16</v>
      </c>
    </row>
    <row r="46" spans="1:14" s="1" customFormat="1" ht="30.75" thickBot="1">
      <c r="A46" s="10" t="s">
        <v>4</v>
      </c>
      <c r="B46" s="10" t="s">
        <v>5</v>
      </c>
      <c r="C46" s="10" t="s">
        <v>6</v>
      </c>
      <c r="D46" s="10" t="s">
        <v>7</v>
      </c>
      <c r="E46" s="10" t="s">
        <v>8</v>
      </c>
      <c r="F46" s="11" t="s">
        <v>49</v>
      </c>
      <c r="G46" s="11" t="s">
        <v>13</v>
      </c>
      <c r="H46" s="11" t="s">
        <v>9</v>
      </c>
      <c r="I46" s="11" t="s">
        <v>10</v>
      </c>
      <c r="J46" s="11" t="s">
        <v>11</v>
      </c>
      <c r="K46" s="11" t="s">
        <v>12</v>
      </c>
      <c r="L46" s="7"/>
      <c r="M46" s="7"/>
      <c r="N46" s="8"/>
    </row>
    <row r="47" spans="1:14" s="1" customFormat="1" ht="15">
      <c r="A47" s="4">
        <v>3</v>
      </c>
      <c r="B47" s="4">
        <v>1</v>
      </c>
      <c r="C47" s="4" t="s">
        <v>56</v>
      </c>
      <c r="D47" s="4">
        <v>1969</v>
      </c>
      <c r="E47" s="4" t="s">
        <v>55</v>
      </c>
      <c r="F47" s="12">
        <v>107</v>
      </c>
      <c r="G47" s="4" t="s">
        <v>19</v>
      </c>
      <c r="H47" s="4">
        <v>113</v>
      </c>
      <c r="I47" s="4">
        <f>H47</f>
        <v>113</v>
      </c>
      <c r="J47" s="4">
        <v>3</v>
      </c>
      <c r="K47" s="4">
        <f>I47/F47</f>
        <v>1.0560747663551402</v>
      </c>
      <c r="L47" s="5"/>
      <c r="M47" s="6"/>
      <c r="N47" s="5"/>
    </row>
    <row r="48" spans="1:14" s="1" customFormat="1" ht="15">
      <c r="A48" s="4">
        <v>3</v>
      </c>
      <c r="B48" s="4">
        <v>2</v>
      </c>
      <c r="C48" s="4" t="s">
        <v>192</v>
      </c>
      <c r="D48" s="4">
        <v>1963</v>
      </c>
      <c r="E48" s="4" t="s">
        <v>114</v>
      </c>
      <c r="F48" s="12">
        <v>109</v>
      </c>
      <c r="G48" s="4" t="s">
        <v>19</v>
      </c>
      <c r="H48" s="4">
        <v>152</v>
      </c>
      <c r="I48" s="4">
        <f>H48</f>
        <v>152</v>
      </c>
      <c r="J48" s="4">
        <v>2</v>
      </c>
      <c r="K48" s="4">
        <f>I48/F48</f>
        <v>1.3944954128440368</v>
      </c>
      <c r="L48" s="5"/>
      <c r="M48" s="6"/>
      <c r="N48" s="5"/>
    </row>
    <row r="49" spans="1:14" s="1" customFormat="1" ht="15">
      <c r="A49" s="4">
        <v>3</v>
      </c>
      <c r="B49" s="4">
        <v>3</v>
      </c>
      <c r="C49" s="4" t="s">
        <v>193</v>
      </c>
      <c r="D49" s="4">
        <v>1969</v>
      </c>
      <c r="E49" s="4" t="s">
        <v>114</v>
      </c>
      <c r="F49" s="12">
        <v>101</v>
      </c>
      <c r="G49" s="4" t="s">
        <v>19</v>
      </c>
      <c r="H49" s="4">
        <v>197</v>
      </c>
      <c r="I49" s="4">
        <f>H49</f>
        <v>197</v>
      </c>
      <c r="J49" s="4">
        <v>1</v>
      </c>
      <c r="K49" s="4">
        <f>I49/F49</f>
        <v>1.9504950495049505</v>
      </c>
      <c r="L49" s="5"/>
      <c r="M49" s="6"/>
      <c r="N49" s="5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6" s="9" customFormat="1" ht="18.75" customHeight="1">
      <c r="A51" s="43" t="s">
        <v>28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="9" customFormat="1" ht="12.75" hidden="1"/>
    <row r="53" spans="1:16" s="9" customFormat="1" ht="15">
      <c r="A53" s="45" t="s">
        <v>94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8"/>
      <c r="M53" s="48"/>
      <c r="N53" s="48"/>
      <c r="O53" s="48"/>
      <c r="P53" s="48"/>
    </row>
    <row r="54" s="9" customFormat="1" ht="12.75"/>
    <row r="55" s="3" customFormat="1" ht="13.5" thickBot="1">
      <c r="A55" s="3" t="s">
        <v>17</v>
      </c>
    </row>
    <row r="56" spans="1:16" s="1" customFormat="1" ht="30.75" thickBot="1">
      <c r="A56" s="10" t="s">
        <v>4</v>
      </c>
      <c r="B56" s="10" t="s">
        <v>5</v>
      </c>
      <c r="C56" s="10" t="s">
        <v>6</v>
      </c>
      <c r="D56" s="10" t="s">
        <v>7</v>
      </c>
      <c r="E56" s="10" t="s">
        <v>8</v>
      </c>
      <c r="F56" s="11" t="s">
        <v>49</v>
      </c>
      <c r="G56" s="11" t="s">
        <v>13</v>
      </c>
      <c r="H56" s="11" t="s">
        <v>18</v>
      </c>
      <c r="I56" s="11" t="s">
        <v>10</v>
      </c>
      <c r="J56" s="11" t="s">
        <v>11</v>
      </c>
      <c r="K56" s="11" t="s">
        <v>9</v>
      </c>
      <c r="L56" s="11" t="s">
        <v>10</v>
      </c>
      <c r="M56" s="11" t="s">
        <v>11</v>
      </c>
      <c r="N56" s="11" t="s">
        <v>53</v>
      </c>
      <c r="O56" s="11" t="s">
        <v>11</v>
      </c>
      <c r="P56" s="11" t="s">
        <v>12</v>
      </c>
    </row>
    <row r="57" spans="1:16" s="1" customFormat="1" ht="12.75">
      <c r="A57" s="4">
        <v>4</v>
      </c>
      <c r="B57" s="4">
        <v>1</v>
      </c>
      <c r="C57" s="4" t="s">
        <v>119</v>
      </c>
      <c r="D57" s="4">
        <v>1995</v>
      </c>
      <c r="E57" s="4" t="s">
        <v>45</v>
      </c>
      <c r="F57" s="12">
        <v>53</v>
      </c>
      <c r="G57" s="4" t="s">
        <v>19</v>
      </c>
      <c r="H57" s="4">
        <v>60</v>
      </c>
      <c r="I57" s="4">
        <f>H57*2</f>
        <v>120</v>
      </c>
      <c r="J57" s="4"/>
      <c r="K57" s="4">
        <v>100</v>
      </c>
      <c r="L57" s="4">
        <f>K57</f>
        <v>100</v>
      </c>
      <c r="M57" s="4"/>
      <c r="N57" s="4">
        <f>I57+L57</f>
        <v>220</v>
      </c>
      <c r="O57" s="4">
        <v>1</v>
      </c>
      <c r="P57" s="4">
        <f>N57/F57</f>
        <v>4.150943396226415</v>
      </c>
    </row>
    <row r="58" spans="1:16" s="1" customFormat="1" ht="12.75">
      <c r="A58" s="4">
        <v>4</v>
      </c>
      <c r="B58" s="4">
        <v>2</v>
      </c>
      <c r="C58" s="4" t="s">
        <v>120</v>
      </c>
      <c r="D58" s="4">
        <v>1998</v>
      </c>
      <c r="E58" s="4" t="s">
        <v>45</v>
      </c>
      <c r="F58" s="12">
        <v>46</v>
      </c>
      <c r="G58" s="4" t="s">
        <v>19</v>
      </c>
      <c r="H58" s="4">
        <v>10</v>
      </c>
      <c r="I58" s="4">
        <f>H58*2</f>
        <v>20</v>
      </c>
      <c r="J58" s="4"/>
      <c r="K58" s="4">
        <v>23</v>
      </c>
      <c r="L58" s="4">
        <f>K58</f>
        <v>23</v>
      </c>
      <c r="M58" s="4"/>
      <c r="N58" s="4">
        <f>I58+L58</f>
        <v>43</v>
      </c>
      <c r="O58" s="4">
        <v>2</v>
      </c>
      <c r="P58" s="4">
        <f>N58/F58</f>
        <v>0.9347826086956522</v>
      </c>
    </row>
    <row r="59" spans="1:16" s="1" customFormat="1" ht="12.75">
      <c r="A59" s="4">
        <v>4</v>
      </c>
      <c r="B59" s="4">
        <v>3</v>
      </c>
      <c r="C59" s="16" t="s">
        <v>122</v>
      </c>
      <c r="D59" s="16">
        <v>1998</v>
      </c>
      <c r="E59" s="16" t="s">
        <v>45</v>
      </c>
      <c r="F59" s="17">
        <v>51</v>
      </c>
      <c r="G59" s="19" t="s">
        <v>19</v>
      </c>
      <c r="H59" s="19">
        <v>49</v>
      </c>
      <c r="I59" s="19">
        <f>H59</f>
        <v>49</v>
      </c>
      <c r="J59" s="19"/>
      <c r="K59" s="19">
        <v>201</v>
      </c>
      <c r="L59" s="19">
        <f>K59/2</f>
        <v>100.5</v>
      </c>
      <c r="M59" s="19"/>
      <c r="N59" s="19">
        <f>I59+L59</f>
        <v>149.5</v>
      </c>
      <c r="O59" s="19"/>
      <c r="P59" s="19">
        <f>N59/F59</f>
        <v>2.9313725490196076</v>
      </c>
    </row>
    <row r="60" spans="1:16" s="1" customFormat="1" ht="12.75">
      <c r="A60" s="4">
        <v>4</v>
      </c>
      <c r="B60" s="4">
        <v>4</v>
      </c>
      <c r="C60" s="16" t="s">
        <v>124</v>
      </c>
      <c r="D60" s="16">
        <v>2000</v>
      </c>
      <c r="E60" s="16" t="s">
        <v>45</v>
      </c>
      <c r="F60" s="17">
        <v>37.9</v>
      </c>
      <c r="G60" s="19" t="s">
        <v>19</v>
      </c>
      <c r="H60" s="19">
        <v>45</v>
      </c>
      <c r="I60" s="19">
        <f>H60</f>
        <v>45</v>
      </c>
      <c r="J60" s="19"/>
      <c r="K60" s="19">
        <v>140</v>
      </c>
      <c r="L60" s="19">
        <f>K60/2</f>
        <v>70</v>
      </c>
      <c r="M60" s="19"/>
      <c r="N60" s="19">
        <f>I60+L60</f>
        <v>115</v>
      </c>
      <c r="O60" s="19"/>
      <c r="P60" s="19">
        <f>N60/F60</f>
        <v>3.034300791556728</v>
      </c>
    </row>
    <row r="61" s="9" customFormat="1" ht="12.75"/>
    <row r="62" s="3" customFormat="1" ht="13.5" thickBot="1">
      <c r="A62" s="3" t="s">
        <v>125</v>
      </c>
    </row>
    <row r="63" spans="1:16" s="1" customFormat="1" ht="30.75" thickBot="1">
      <c r="A63" s="10" t="s">
        <v>4</v>
      </c>
      <c r="B63" s="10" t="s">
        <v>5</v>
      </c>
      <c r="C63" s="10" t="s">
        <v>6</v>
      </c>
      <c r="D63" s="10" t="s">
        <v>7</v>
      </c>
      <c r="E63" s="10" t="s">
        <v>8</v>
      </c>
      <c r="F63" s="11" t="s">
        <v>49</v>
      </c>
      <c r="G63" s="11" t="s">
        <v>13</v>
      </c>
      <c r="H63" s="11" t="s">
        <v>18</v>
      </c>
      <c r="I63" s="11" t="s">
        <v>10</v>
      </c>
      <c r="J63" s="11" t="s">
        <v>11</v>
      </c>
      <c r="K63" s="11" t="s">
        <v>9</v>
      </c>
      <c r="L63" s="11" t="s">
        <v>10</v>
      </c>
      <c r="M63" s="11" t="s">
        <v>11</v>
      </c>
      <c r="N63" s="11" t="s">
        <v>53</v>
      </c>
      <c r="O63" s="11" t="s">
        <v>11</v>
      </c>
      <c r="P63" s="11" t="s">
        <v>12</v>
      </c>
    </row>
    <row r="64" spans="1:16" s="1" customFormat="1" ht="12.75">
      <c r="A64" s="4">
        <v>4</v>
      </c>
      <c r="B64" s="4">
        <v>5</v>
      </c>
      <c r="C64" s="4" t="s">
        <v>126</v>
      </c>
      <c r="D64" s="4">
        <v>1995</v>
      </c>
      <c r="E64" s="4" t="s">
        <v>127</v>
      </c>
      <c r="F64" s="12">
        <v>56</v>
      </c>
      <c r="G64" s="4" t="s">
        <v>19</v>
      </c>
      <c r="H64" s="4">
        <v>163</v>
      </c>
      <c r="I64" s="4">
        <f>H64*2</f>
        <v>326</v>
      </c>
      <c r="J64" s="4"/>
      <c r="K64" s="4">
        <v>235</v>
      </c>
      <c r="L64" s="4">
        <f>K64</f>
        <v>235</v>
      </c>
      <c r="M64" s="4"/>
      <c r="N64" s="4">
        <f>I64+L64</f>
        <v>561</v>
      </c>
      <c r="O64" s="4">
        <v>1</v>
      </c>
      <c r="P64" s="4">
        <f>N64/F64</f>
        <v>10.017857142857142</v>
      </c>
    </row>
    <row r="65" spans="1:16" s="1" customFormat="1" ht="12.75">
      <c r="A65" s="4">
        <v>4</v>
      </c>
      <c r="B65" s="4">
        <v>6</v>
      </c>
      <c r="C65" s="4" t="s">
        <v>66</v>
      </c>
      <c r="D65" s="4">
        <v>1995</v>
      </c>
      <c r="E65" s="4" t="s">
        <v>45</v>
      </c>
      <c r="F65" s="12">
        <v>58</v>
      </c>
      <c r="G65" s="4" t="s">
        <v>19</v>
      </c>
      <c r="H65" s="4">
        <v>35</v>
      </c>
      <c r="I65" s="4">
        <f>H65*2</f>
        <v>70</v>
      </c>
      <c r="J65" s="4"/>
      <c r="K65" s="4">
        <v>80</v>
      </c>
      <c r="L65" s="4">
        <f>K65</f>
        <v>80</v>
      </c>
      <c r="M65" s="4"/>
      <c r="N65" s="4">
        <f>I65+L65</f>
        <v>150</v>
      </c>
      <c r="O65" s="4">
        <v>4</v>
      </c>
      <c r="P65" s="4">
        <f>N65/F65</f>
        <v>2.586206896551724</v>
      </c>
    </row>
    <row r="66" spans="1:16" s="1" customFormat="1" ht="12.75">
      <c r="A66" s="4">
        <v>7</v>
      </c>
      <c r="B66" s="4">
        <v>6</v>
      </c>
      <c r="C66" s="4" t="s">
        <v>194</v>
      </c>
      <c r="D66" s="4">
        <v>1993</v>
      </c>
      <c r="E66" s="4" t="s">
        <v>76</v>
      </c>
      <c r="F66" s="4">
        <v>61.8</v>
      </c>
      <c r="G66" s="4" t="s">
        <v>29</v>
      </c>
      <c r="H66" s="4">
        <v>59</v>
      </c>
      <c r="I66" s="4">
        <f>H66*2</f>
        <v>118</v>
      </c>
      <c r="J66" s="4"/>
      <c r="K66" s="4">
        <v>109</v>
      </c>
      <c r="L66" s="4">
        <f>K66</f>
        <v>109</v>
      </c>
      <c r="M66" s="4"/>
      <c r="N66" s="4">
        <f>I66+L66</f>
        <v>227</v>
      </c>
      <c r="O66" s="4">
        <v>3</v>
      </c>
      <c r="P66" s="4">
        <f>N66/F66</f>
        <v>3.6731391585760518</v>
      </c>
    </row>
    <row r="67" spans="1:16" s="1" customFormat="1" ht="12.75">
      <c r="A67" s="4">
        <v>8</v>
      </c>
      <c r="B67" s="4">
        <v>1</v>
      </c>
      <c r="C67" s="4" t="s">
        <v>50</v>
      </c>
      <c r="D67" s="4">
        <v>1995</v>
      </c>
      <c r="E67" s="4" t="s">
        <v>41</v>
      </c>
      <c r="F67" s="4">
        <v>63.7</v>
      </c>
      <c r="G67" s="4" t="s">
        <v>29</v>
      </c>
      <c r="H67" s="4">
        <v>120</v>
      </c>
      <c r="I67" s="4">
        <f>H67*2</f>
        <v>240</v>
      </c>
      <c r="J67" s="4"/>
      <c r="K67" s="4">
        <v>100</v>
      </c>
      <c r="L67" s="4">
        <f>K67</f>
        <v>100</v>
      </c>
      <c r="M67" s="4"/>
      <c r="N67" s="4">
        <f>I67+L67</f>
        <v>340</v>
      </c>
      <c r="O67" s="4">
        <v>2</v>
      </c>
      <c r="P67" s="4">
        <f>N67/F67</f>
        <v>5.337519623233908</v>
      </c>
    </row>
    <row r="68" s="9" customFormat="1" ht="12.75"/>
    <row r="69" s="3" customFormat="1" ht="13.5" thickBot="1">
      <c r="A69" s="3" t="s">
        <v>20</v>
      </c>
    </row>
    <row r="70" spans="1:16" s="1" customFormat="1" ht="30.75" thickBot="1">
      <c r="A70" s="10" t="s">
        <v>4</v>
      </c>
      <c r="B70" s="10" t="s">
        <v>5</v>
      </c>
      <c r="C70" s="10" t="s">
        <v>6</v>
      </c>
      <c r="D70" s="10" t="s">
        <v>7</v>
      </c>
      <c r="E70" s="10" t="s">
        <v>8</v>
      </c>
      <c r="F70" s="11" t="s">
        <v>49</v>
      </c>
      <c r="G70" s="11" t="s">
        <v>13</v>
      </c>
      <c r="H70" s="11" t="s">
        <v>18</v>
      </c>
      <c r="I70" s="11" t="s">
        <v>10</v>
      </c>
      <c r="J70" s="11" t="s">
        <v>11</v>
      </c>
      <c r="K70" s="11" t="s">
        <v>9</v>
      </c>
      <c r="L70" s="11" t="s">
        <v>10</v>
      </c>
      <c r="M70" s="11" t="s">
        <v>11</v>
      </c>
      <c r="N70" s="11" t="s">
        <v>3</v>
      </c>
      <c r="O70" s="11" t="s">
        <v>11</v>
      </c>
      <c r="P70" s="11" t="s">
        <v>12</v>
      </c>
    </row>
    <row r="71" spans="1:16" s="1" customFormat="1" ht="12.75">
      <c r="A71" s="4">
        <v>5</v>
      </c>
      <c r="B71" s="4">
        <v>1</v>
      </c>
      <c r="C71" s="4" t="s">
        <v>129</v>
      </c>
      <c r="D71" s="4">
        <v>1996</v>
      </c>
      <c r="E71" s="4" t="s">
        <v>127</v>
      </c>
      <c r="F71" s="12">
        <v>59.9</v>
      </c>
      <c r="G71" s="4" t="s">
        <v>19</v>
      </c>
      <c r="H71" s="4">
        <v>175</v>
      </c>
      <c r="I71" s="4">
        <f>H71*2</f>
        <v>350</v>
      </c>
      <c r="J71" s="4"/>
      <c r="K71" s="4">
        <v>222</v>
      </c>
      <c r="L71" s="4">
        <f>K71</f>
        <v>222</v>
      </c>
      <c r="M71" s="4"/>
      <c r="N71" s="4">
        <f>I71+L71</f>
        <v>572</v>
      </c>
      <c r="O71" s="4">
        <v>1</v>
      </c>
      <c r="P71" s="4">
        <f>N71/F71</f>
        <v>9.54924874791319</v>
      </c>
    </row>
    <row r="72" spans="1:16" s="1" customFormat="1" ht="12.75">
      <c r="A72" s="4">
        <v>5</v>
      </c>
      <c r="B72" s="4">
        <v>2</v>
      </c>
      <c r="C72" s="4" t="s">
        <v>130</v>
      </c>
      <c r="D72" s="4">
        <v>1994</v>
      </c>
      <c r="E72" s="4" t="s">
        <v>41</v>
      </c>
      <c r="F72" s="4">
        <v>61.9</v>
      </c>
      <c r="G72" s="4" t="s">
        <v>19</v>
      </c>
      <c r="H72" s="4">
        <v>164</v>
      </c>
      <c r="I72" s="4">
        <f>H72*2</f>
        <v>328</v>
      </c>
      <c r="J72" s="4"/>
      <c r="K72" s="4">
        <v>212</v>
      </c>
      <c r="L72" s="4">
        <f>K72</f>
        <v>212</v>
      </c>
      <c r="M72" s="4"/>
      <c r="N72" s="4">
        <f>I72+L72</f>
        <v>540</v>
      </c>
      <c r="O72" s="4">
        <v>2</v>
      </c>
      <c r="P72" s="4">
        <f>N72/F72</f>
        <v>8.723747980613894</v>
      </c>
    </row>
    <row r="73" spans="1:16" s="1" customFormat="1" ht="12.75">
      <c r="A73" s="4">
        <v>5</v>
      </c>
      <c r="B73" s="4">
        <v>3</v>
      </c>
      <c r="C73" s="4" t="s">
        <v>131</v>
      </c>
      <c r="D73" s="4">
        <v>1994</v>
      </c>
      <c r="E73" s="4" t="s">
        <v>45</v>
      </c>
      <c r="F73" s="12">
        <v>63</v>
      </c>
      <c r="G73" s="4" t="s">
        <v>19</v>
      </c>
      <c r="H73" s="4">
        <v>40</v>
      </c>
      <c r="I73" s="4">
        <f>H73*2</f>
        <v>80</v>
      </c>
      <c r="J73" s="4"/>
      <c r="K73" s="4">
        <v>102</v>
      </c>
      <c r="L73" s="4">
        <f>K73</f>
        <v>102</v>
      </c>
      <c r="M73" s="4"/>
      <c r="N73" s="4">
        <f>I73+L73</f>
        <v>182</v>
      </c>
      <c r="O73" s="4">
        <v>4</v>
      </c>
      <c r="P73" s="4">
        <f>N73/F73</f>
        <v>2.888888888888889</v>
      </c>
    </row>
    <row r="74" spans="1:16" s="1" customFormat="1" ht="12.75">
      <c r="A74" s="4">
        <v>5</v>
      </c>
      <c r="B74" s="4">
        <v>4</v>
      </c>
      <c r="C74" s="4" t="s">
        <v>132</v>
      </c>
      <c r="D74" s="4">
        <v>1996</v>
      </c>
      <c r="E74" s="4" t="s">
        <v>45</v>
      </c>
      <c r="F74" s="12">
        <v>63</v>
      </c>
      <c r="G74" s="4" t="s">
        <v>19</v>
      </c>
      <c r="H74" s="4">
        <v>100</v>
      </c>
      <c r="I74" s="4">
        <f>H74*2</f>
        <v>200</v>
      </c>
      <c r="J74" s="4"/>
      <c r="K74" s="4">
        <v>120</v>
      </c>
      <c r="L74" s="4">
        <f>K74</f>
        <v>120</v>
      </c>
      <c r="M74" s="4"/>
      <c r="N74" s="4">
        <f>I74+L74</f>
        <v>320</v>
      </c>
      <c r="O74" s="4">
        <v>3</v>
      </c>
      <c r="P74" s="4">
        <f>N74/F74</f>
        <v>5.079365079365079</v>
      </c>
    </row>
    <row r="75" s="9" customFormat="1" ht="12.75"/>
    <row r="76" s="3" customFormat="1" ht="13.5" thickBot="1">
      <c r="A76" s="3" t="s">
        <v>21</v>
      </c>
    </row>
    <row r="77" spans="1:16" s="1" customFormat="1" ht="30.75" thickBot="1">
      <c r="A77" s="10" t="s">
        <v>4</v>
      </c>
      <c r="B77" s="10" t="s">
        <v>5</v>
      </c>
      <c r="C77" s="10" t="s">
        <v>6</v>
      </c>
      <c r="D77" s="10" t="s">
        <v>7</v>
      </c>
      <c r="E77" s="10" t="s">
        <v>8</v>
      </c>
      <c r="F77" s="11" t="s">
        <v>49</v>
      </c>
      <c r="G77" s="11" t="s">
        <v>13</v>
      </c>
      <c r="H77" s="11" t="s">
        <v>18</v>
      </c>
      <c r="I77" s="11" t="s">
        <v>10</v>
      </c>
      <c r="J77" s="11" t="s">
        <v>11</v>
      </c>
      <c r="K77" s="11" t="s">
        <v>9</v>
      </c>
      <c r="L77" s="11" t="s">
        <v>10</v>
      </c>
      <c r="M77" s="11" t="s">
        <v>11</v>
      </c>
      <c r="N77" s="11" t="s">
        <v>3</v>
      </c>
      <c r="O77" s="11" t="s">
        <v>11</v>
      </c>
      <c r="P77" s="11" t="s">
        <v>12</v>
      </c>
    </row>
    <row r="78" spans="1:16" s="1" customFormat="1" ht="12.75">
      <c r="A78" s="4">
        <v>5</v>
      </c>
      <c r="B78" s="4">
        <v>5</v>
      </c>
      <c r="C78" s="4" t="s">
        <v>134</v>
      </c>
      <c r="D78" s="4">
        <v>1996</v>
      </c>
      <c r="E78" s="4" t="s">
        <v>45</v>
      </c>
      <c r="F78" s="4">
        <v>67.9</v>
      </c>
      <c r="G78" s="4" t="s">
        <v>19</v>
      </c>
      <c r="H78" s="4">
        <v>105</v>
      </c>
      <c r="I78" s="4">
        <f>H78*2</f>
        <v>210</v>
      </c>
      <c r="J78" s="4"/>
      <c r="K78" s="4">
        <v>173</v>
      </c>
      <c r="L78" s="4">
        <f>K78</f>
        <v>173</v>
      </c>
      <c r="M78" s="4"/>
      <c r="N78" s="4">
        <f>I78+L78</f>
        <v>383</v>
      </c>
      <c r="O78" s="4">
        <v>1</v>
      </c>
      <c r="P78" s="4">
        <f>N78/F78</f>
        <v>5.640648011782032</v>
      </c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="3" customFormat="1" ht="13.5" thickBot="1">
      <c r="A80" s="3" t="s">
        <v>138</v>
      </c>
    </row>
    <row r="81" spans="1:16" s="1" customFormat="1" ht="30.75" thickBot="1">
      <c r="A81" s="10" t="s">
        <v>4</v>
      </c>
      <c r="B81" s="10" t="s">
        <v>5</v>
      </c>
      <c r="C81" s="10" t="s">
        <v>6</v>
      </c>
      <c r="D81" s="10" t="s">
        <v>7</v>
      </c>
      <c r="E81" s="10" t="s">
        <v>8</v>
      </c>
      <c r="F81" s="11" t="s">
        <v>49</v>
      </c>
      <c r="G81" s="11" t="s">
        <v>13</v>
      </c>
      <c r="H81" s="11" t="s">
        <v>18</v>
      </c>
      <c r="I81" s="11" t="s">
        <v>10</v>
      </c>
      <c r="J81" s="11" t="s">
        <v>11</v>
      </c>
      <c r="K81" s="11" t="s">
        <v>9</v>
      </c>
      <c r="L81" s="11" t="s">
        <v>10</v>
      </c>
      <c r="M81" s="11" t="s">
        <v>11</v>
      </c>
      <c r="N81" s="11" t="s">
        <v>3</v>
      </c>
      <c r="O81" s="11" t="s">
        <v>11</v>
      </c>
      <c r="P81" s="11" t="s">
        <v>12</v>
      </c>
    </row>
    <row r="82" spans="1:16" s="1" customFormat="1" ht="12.75">
      <c r="A82" s="4">
        <v>6</v>
      </c>
      <c r="B82" s="4">
        <v>1</v>
      </c>
      <c r="C82" s="4" t="s">
        <v>139</v>
      </c>
      <c r="D82" s="4">
        <v>1997</v>
      </c>
      <c r="E82" s="4" t="s">
        <v>45</v>
      </c>
      <c r="F82" s="12">
        <v>68.2</v>
      </c>
      <c r="G82" s="4" t="s">
        <v>19</v>
      </c>
      <c r="H82" s="4">
        <v>77</v>
      </c>
      <c r="I82" s="4">
        <f>H82*2</f>
        <v>154</v>
      </c>
      <c r="J82" s="4"/>
      <c r="K82" s="4">
        <v>191</v>
      </c>
      <c r="L82" s="4">
        <f>K82</f>
        <v>191</v>
      </c>
      <c r="M82" s="4"/>
      <c r="N82" s="4">
        <f>I82+L82</f>
        <v>345</v>
      </c>
      <c r="O82" s="4">
        <v>1</v>
      </c>
      <c r="P82" s="4">
        <f>N82/F82</f>
        <v>5.058651026392962</v>
      </c>
    </row>
    <row r="83" spans="1:16" s="1" customFormat="1" ht="12.75">
      <c r="A83" s="4">
        <v>6</v>
      </c>
      <c r="B83" s="4">
        <v>2</v>
      </c>
      <c r="C83" s="4" t="s">
        <v>140</v>
      </c>
      <c r="D83" s="4">
        <v>1998</v>
      </c>
      <c r="E83" s="4" t="s">
        <v>45</v>
      </c>
      <c r="F83" s="12">
        <v>68.1</v>
      </c>
      <c r="G83" s="4" t="s">
        <v>19</v>
      </c>
      <c r="H83" s="4">
        <v>43</v>
      </c>
      <c r="I83" s="4">
        <f>H83*2</f>
        <v>86</v>
      </c>
      <c r="J83" s="4"/>
      <c r="K83" s="4">
        <v>97</v>
      </c>
      <c r="L83" s="4">
        <f>K83</f>
        <v>97</v>
      </c>
      <c r="M83" s="4"/>
      <c r="N83" s="4">
        <f>I83+L83</f>
        <v>183</v>
      </c>
      <c r="O83" s="4">
        <v>2</v>
      </c>
      <c r="P83" s="4">
        <f>N83/F83</f>
        <v>2.6872246696035242</v>
      </c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="3" customFormat="1" ht="13.5" thickBot="1">
      <c r="A85" s="3" t="s">
        <v>22</v>
      </c>
    </row>
    <row r="86" spans="1:16" s="1" customFormat="1" ht="30.75" thickBot="1">
      <c r="A86" s="10" t="s">
        <v>4</v>
      </c>
      <c r="B86" s="10" t="s">
        <v>5</v>
      </c>
      <c r="C86" s="10" t="s">
        <v>6</v>
      </c>
      <c r="D86" s="10" t="s">
        <v>7</v>
      </c>
      <c r="E86" s="10" t="s">
        <v>8</v>
      </c>
      <c r="F86" s="11" t="s">
        <v>49</v>
      </c>
      <c r="G86" s="11" t="s">
        <v>13</v>
      </c>
      <c r="H86" s="11" t="s">
        <v>18</v>
      </c>
      <c r="I86" s="11" t="s">
        <v>10</v>
      </c>
      <c r="J86" s="11" t="s">
        <v>11</v>
      </c>
      <c r="K86" s="11" t="s">
        <v>9</v>
      </c>
      <c r="L86" s="11" t="s">
        <v>10</v>
      </c>
      <c r="M86" s="11" t="s">
        <v>11</v>
      </c>
      <c r="N86" s="11" t="s">
        <v>3</v>
      </c>
      <c r="O86" s="11" t="s">
        <v>11</v>
      </c>
      <c r="P86" s="11" t="s">
        <v>12</v>
      </c>
    </row>
    <row r="87" spans="1:16" s="1" customFormat="1" ht="12.75">
      <c r="A87" s="4">
        <v>6</v>
      </c>
      <c r="B87" s="4">
        <v>3</v>
      </c>
      <c r="C87" s="4" t="s">
        <v>46</v>
      </c>
      <c r="D87" s="4">
        <v>1995</v>
      </c>
      <c r="E87" s="4" t="s">
        <v>41</v>
      </c>
      <c r="F87" s="4">
        <v>74.9</v>
      </c>
      <c r="G87" s="4" t="s">
        <v>19</v>
      </c>
      <c r="H87" s="4">
        <v>136</v>
      </c>
      <c r="I87" s="4">
        <f>H87*2</f>
        <v>272</v>
      </c>
      <c r="J87" s="4"/>
      <c r="K87" s="4">
        <v>245</v>
      </c>
      <c r="L87" s="4">
        <f>K87</f>
        <v>245</v>
      </c>
      <c r="M87" s="4"/>
      <c r="N87" s="4">
        <f>I87+L87</f>
        <v>517</v>
      </c>
      <c r="O87" s="4">
        <v>2</v>
      </c>
      <c r="P87" s="4">
        <f>N87/F87</f>
        <v>6.902536715620827</v>
      </c>
    </row>
    <row r="88" spans="1:16" s="1" customFormat="1" ht="12.75">
      <c r="A88" s="4">
        <v>6</v>
      </c>
      <c r="B88" s="4">
        <v>4</v>
      </c>
      <c r="C88" s="4" t="s">
        <v>141</v>
      </c>
      <c r="D88" s="4">
        <v>1995</v>
      </c>
      <c r="E88" s="4" t="s">
        <v>45</v>
      </c>
      <c r="F88" s="4">
        <v>78</v>
      </c>
      <c r="G88" s="4" t="s">
        <v>19</v>
      </c>
      <c r="H88" s="4">
        <v>31</v>
      </c>
      <c r="I88" s="4">
        <f>H88*2</f>
        <v>62</v>
      </c>
      <c r="J88" s="4"/>
      <c r="K88" s="4">
        <v>61</v>
      </c>
      <c r="L88" s="4">
        <f>K88</f>
        <v>61</v>
      </c>
      <c r="M88" s="4"/>
      <c r="N88" s="4">
        <f>I88+L88</f>
        <v>123</v>
      </c>
      <c r="O88" s="4">
        <v>3</v>
      </c>
      <c r="P88" s="4">
        <f>N88/F88</f>
        <v>1.5769230769230769</v>
      </c>
    </row>
    <row r="89" spans="1:16" s="1" customFormat="1" ht="12.75">
      <c r="A89" s="4">
        <v>6</v>
      </c>
      <c r="B89" s="4">
        <v>5</v>
      </c>
      <c r="C89" s="4" t="s">
        <v>44</v>
      </c>
      <c r="D89" s="4">
        <v>1995</v>
      </c>
      <c r="E89" s="4" t="s">
        <v>45</v>
      </c>
      <c r="F89" s="4">
        <v>76.9</v>
      </c>
      <c r="G89" s="4" t="s">
        <v>19</v>
      </c>
      <c r="H89" s="4">
        <v>148</v>
      </c>
      <c r="I89" s="4">
        <f>H89*2</f>
        <v>296</v>
      </c>
      <c r="J89" s="4"/>
      <c r="K89" s="4">
        <v>251</v>
      </c>
      <c r="L89" s="4">
        <f>K89</f>
        <v>251</v>
      </c>
      <c r="M89" s="4"/>
      <c r="N89" s="4">
        <f>I89+L89</f>
        <v>547</v>
      </c>
      <c r="O89" s="4">
        <v>1</v>
      </c>
      <c r="P89" s="4">
        <f>N89/F89</f>
        <v>7.113133940182054</v>
      </c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="3" customFormat="1" ht="13.5" thickBot="1">
      <c r="A91" s="3" t="s">
        <v>23</v>
      </c>
    </row>
    <row r="92" spans="1:16" s="1" customFormat="1" ht="30.75" thickBot="1">
      <c r="A92" s="10" t="s">
        <v>4</v>
      </c>
      <c r="B92" s="10" t="s">
        <v>5</v>
      </c>
      <c r="C92" s="10" t="s">
        <v>6</v>
      </c>
      <c r="D92" s="10" t="s">
        <v>7</v>
      </c>
      <c r="E92" s="10" t="s">
        <v>8</v>
      </c>
      <c r="F92" s="11" t="s">
        <v>49</v>
      </c>
      <c r="G92" s="11" t="s">
        <v>13</v>
      </c>
      <c r="H92" s="11" t="s">
        <v>18</v>
      </c>
      <c r="I92" s="11" t="s">
        <v>10</v>
      </c>
      <c r="J92" s="11" t="s">
        <v>11</v>
      </c>
      <c r="K92" s="11" t="s">
        <v>9</v>
      </c>
      <c r="L92" s="11" t="s">
        <v>10</v>
      </c>
      <c r="M92" s="11" t="s">
        <v>11</v>
      </c>
      <c r="N92" s="11" t="s">
        <v>3</v>
      </c>
      <c r="O92" s="11" t="s">
        <v>11</v>
      </c>
      <c r="P92" s="11" t="s">
        <v>12</v>
      </c>
    </row>
    <row r="93" spans="1:16" s="1" customFormat="1" ht="12.75">
      <c r="A93" s="4">
        <v>7</v>
      </c>
      <c r="B93" s="4">
        <v>1</v>
      </c>
      <c r="C93" s="4" t="s">
        <v>47</v>
      </c>
      <c r="D93" s="4">
        <v>1997</v>
      </c>
      <c r="E93" s="4" t="s">
        <v>41</v>
      </c>
      <c r="F93" s="4">
        <v>78.1</v>
      </c>
      <c r="G93" s="4" t="s">
        <v>19</v>
      </c>
      <c r="H93" s="4">
        <v>148</v>
      </c>
      <c r="I93" s="4">
        <f>H93*2</f>
        <v>296</v>
      </c>
      <c r="J93" s="4"/>
      <c r="K93" s="4">
        <v>251</v>
      </c>
      <c r="L93" s="4">
        <f>K93</f>
        <v>251</v>
      </c>
      <c r="M93" s="4"/>
      <c r="N93" s="4">
        <f>I93+L93</f>
        <v>547</v>
      </c>
      <c r="O93" s="4">
        <v>1</v>
      </c>
      <c r="P93" s="4">
        <f>N93/F93</f>
        <v>7.003841229193342</v>
      </c>
    </row>
    <row r="94" spans="1:16" s="1" customFormat="1" ht="12.75">
      <c r="A94" s="4">
        <v>7</v>
      </c>
      <c r="B94" s="4">
        <v>2</v>
      </c>
      <c r="C94" s="4" t="s">
        <v>43</v>
      </c>
      <c r="D94" s="4">
        <v>1995</v>
      </c>
      <c r="E94" s="4" t="s">
        <v>41</v>
      </c>
      <c r="F94" s="4">
        <v>78.6</v>
      </c>
      <c r="G94" s="4" t="s">
        <v>19</v>
      </c>
      <c r="H94" s="4">
        <v>151</v>
      </c>
      <c r="I94" s="4">
        <f>H94*2</f>
        <v>302</v>
      </c>
      <c r="J94" s="4"/>
      <c r="K94" s="4">
        <v>242</v>
      </c>
      <c r="L94" s="4">
        <f>K94</f>
        <v>242</v>
      </c>
      <c r="M94" s="4"/>
      <c r="N94" s="4">
        <f>I94+L94</f>
        <v>544</v>
      </c>
      <c r="O94" s="4">
        <v>2</v>
      </c>
      <c r="P94" s="4">
        <f>N94/F94</f>
        <v>6.921119592875319</v>
      </c>
    </row>
    <row r="95" s="9" customFormat="1" ht="12.75"/>
    <row r="96" s="3" customFormat="1" ht="13.5" thickBot="1">
      <c r="A96" s="3" t="s">
        <v>24</v>
      </c>
    </row>
    <row r="97" spans="1:16" s="1" customFormat="1" ht="30.75" thickBot="1">
      <c r="A97" s="10" t="s">
        <v>4</v>
      </c>
      <c r="B97" s="10" t="s">
        <v>5</v>
      </c>
      <c r="C97" s="10" t="s">
        <v>6</v>
      </c>
      <c r="D97" s="10" t="s">
        <v>7</v>
      </c>
      <c r="E97" s="10" t="s">
        <v>8</v>
      </c>
      <c r="F97" s="11" t="s">
        <v>49</v>
      </c>
      <c r="G97" s="11" t="s">
        <v>13</v>
      </c>
      <c r="H97" s="11" t="s">
        <v>18</v>
      </c>
      <c r="I97" s="11" t="s">
        <v>10</v>
      </c>
      <c r="J97" s="11" t="s">
        <v>11</v>
      </c>
      <c r="K97" s="11" t="s">
        <v>9</v>
      </c>
      <c r="L97" s="11" t="s">
        <v>10</v>
      </c>
      <c r="M97" s="11" t="s">
        <v>11</v>
      </c>
      <c r="N97" s="11" t="s">
        <v>3</v>
      </c>
      <c r="O97" s="11" t="s">
        <v>11</v>
      </c>
      <c r="P97" s="11" t="s">
        <v>12</v>
      </c>
    </row>
    <row r="98" spans="1:16" s="1" customFormat="1" ht="12.75">
      <c r="A98" s="4">
        <v>7</v>
      </c>
      <c r="B98" s="4">
        <v>3</v>
      </c>
      <c r="C98" s="4" t="s">
        <v>68</v>
      </c>
      <c r="D98" s="4">
        <v>1995</v>
      </c>
      <c r="E98" s="4" t="s">
        <v>45</v>
      </c>
      <c r="F98" s="4">
        <v>85.1</v>
      </c>
      <c r="G98" s="4" t="s">
        <v>19</v>
      </c>
      <c r="H98" s="4">
        <v>118</v>
      </c>
      <c r="I98" s="4">
        <f>H98*2</f>
        <v>236</v>
      </c>
      <c r="J98" s="4"/>
      <c r="K98" s="4">
        <v>118</v>
      </c>
      <c r="L98" s="4">
        <f>K98</f>
        <v>118</v>
      </c>
      <c r="M98" s="4"/>
      <c r="N98" s="4">
        <f>I98+L98</f>
        <v>354</v>
      </c>
      <c r="O98" s="4">
        <v>2</v>
      </c>
      <c r="P98" s="4">
        <f>N98/F98</f>
        <v>4.159811985898942</v>
      </c>
    </row>
    <row r="99" spans="1:16" s="1" customFormat="1" ht="12.75">
      <c r="A99" s="4">
        <v>7</v>
      </c>
      <c r="B99" s="4">
        <v>4</v>
      </c>
      <c r="C99" s="4" t="s">
        <v>69</v>
      </c>
      <c r="D99" s="4">
        <v>1995</v>
      </c>
      <c r="E99" s="4" t="s">
        <v>45</v>
      </c>
      <c r="F99" s="12">
        <v>95</v>
      </c>
      <c r="G99" s="4" t="s">
        <v>19</v>
      </c>
      <c r="H99" s="4">
        <v>136</v>
      </c>
      <c r="I99" s="4">
        <f>H99*2</f>
        <v>272</v>
      </c>
      <c r="J99" s="4"/>
      <c r="K99" s="4">
        <v>160</v>
      </c>
      <c r="L99" s="4">
        <f>K99</f>
        <v>160</v>
      </c>
      <c r="M99" s="4"/>
      <c r="N99" s="4">
        <f>I99+L99</f>
        <v>432</v>
      </c>
      <c r="O99" s="4">
        <v>1</v>
      </c>
      <c r="P99" s="4">
        <f>N99/F99</f>
        <v>4.5473684210526315</v>
      </c>
    </row>
    <row r="100" s="9" customFormat="1" ht="12.75"/>
    <row r="101" spans="1:16" s="9" customFormat="1" ht="18.75" customHeight="1">
      <c r="A101" s="43" t="s">
        <v>25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="9" customFormat="1" ht="12.75" hidden="1"/>
    <row r="103" spans="1:16" s="9" customFormat="1" ht="15" customHeight="1">
      <c r="A103" s="45" t="s">
        <v>94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="9" customFormat="1" ht="12.75"/>
    <row r="105" s="3" customFormat="1" ht="13.5" thickBot="1">
      <c r="A105" s="3" t="s">
        <v>145</v>
      </c>
    </row>
    <row r="106" spans="1:16" s="1" customFormat="1" ht="30.75" thickBot="1">
      <c r="A106" s="10" t="s">
        <v>4</v>
      </c>
      <c r="B106" s="10" t="s">
        <v>5</v>
      </c>
      <c r="C106" s="10" t="s">
        <v>6</v>
      </c>
      <c r="D106" s="10" t="s">
        <v>7</v>
      </c>
      <c r="E106" s="10" t="s">
        <v>8</v>
      </c>
      <c r="F106" s="11" t="s">
        <v>49</v>
      </c>
      <c r="G106" s="11" t="s">
        <v>13</v>
      </c>
      <c r="H106" s="11" t="s">
        <v>18</v>
      </c>
      <c r="I106" s="11" t="s">
        <v>10</v>
      </c>
      <c r="J106" s="11" t="s">
        <v>11</v>
      </c>
      <c r="K106" s="11" t="s">
        <v>9</v>
      </c>
      <c r="L106" s="11" t="s">
        <v>10</v>
      </c>
      <c r="M106" s="11" t="s">
        <v>11</v>
      </c>
      <c r="N106" s="11" t="s">
        <v>3</v>
      </c>
      <c r="O106" s="11" t="s">
        <v>11</v>
      </c>
      <c r="P106" s="11" t="s">
        <v>12</v>
      </c>
    </row>
    <row r="107" spans="1:16" s="1" customFormat="1" ht="12.75">
      <c r="A107" s="4">
        <v>7</v>
      </c>
      <c r="B107" s="4">
        <v>5</v>
      </c>
      <c r="C107" s="4" t="s">
        <v>133</v>
      </c>
      <c r="D107" s="4">
        <v>1994</v>
      </c>
      <c r="E107" s="4" t="s">
        <v>45</v>
      </c>
      <c r="F107" s="4">
        <v>58.1</v>
      </c>
      <c r="G107" s="4" t="s">
        <v>29</v>
      </c>
      <c r="H107" s="4">
        <v>20</v>
      </c>
      <c r="I107" s="4">
        <f>H107*2</f>
        <v>40</v>
      </c>
      <c r="J107" s="4"/>
      <c r="K107" s="4">
        <v>50</v>
      </c>
      <c r="L107" s="4">
        <f>K107</f>
        <v>50</v>
      </c>
      <c r="M107" s="4"/>
      <c r="N107" s="4">
        <f>I107+L107</f>
        <v>90</v>
      </c>
      <c r="O107" s="4">
        <v>2</v>
      </c>
      <c r="P107" s="4">
        <f>N107/F107</f>
        <v>1.549053356282272</v>
      </c>
    </row>
    <row r="108" spans="1:16" s="1" customFormat="1" ht="12.75">
      <c r="A108" s="4">
        <v>7</v>
      </c>
      <c r="B108" s="4">
        <v>6</v>
      </c>
      <c r="C108" s="4" t="s">
        <v>194</v>
      </c>
      <c r="D108" s="4">
        <v>1993</v>
      </c>
      <c r="E108" s="4" t="s">
        <v>76</v>
      </c>
      <c r="F108" s="4">
        <v>61.8</v>
      </c>
      <c r="G108" s="4" t="s">
        <v>29</v>
      </c>
      <c r="H108" s="4">
        <v>59</v>
      </c>
      <c r="I108" s="4">
        <f>H108*2</f>
        <v>118</v>
      </c>
      <c r="J108" s="4"/>
      <c r="K108" s="4">
        <v>109</v>
      </c>
      <c r="L108" s="4">
        <f>K108</f>
        <v>109</v>
      </c>
      <c r="M108" s="4"/>
      <c r="N108" s="4">
        <f>I108+L108</f>
        <v>227</v>
      </c>
      <c r="O108" s="4">
        <v>1</v>
      </c>
      <c r="P108" s="4">
        <f>N108/F108</f>
        <v>3.6731391585760518</v>
      </c>
    </row>
    <row r="109" s="9" customFormat="1" ht="12.75"/>
    <row r="110" s="3" customFormat="1" ht="13.5" thickBot="1">
      <c r="A110" s="3" t="s">
        <v>30</v>
      </c>
    </row>
    <row r="111" spans="1:16" s="1" customFormat="1" ht="30.75" thickBot="1">
      <c r="A111" s="10" t="s">
        <v>4</v>
      </c>
      <c r="B111" s="10" t="s">
        <v>5</v>
      </c>
      <c r="C111" s="10" t="s">
        <v>6</v>
      </c>
      <c r="D111" s="10" t="s">
        <v>7</v>
      </c>
      <c r="E111" s="10" t="s">
        <v>8</v>
      </c>
      <c r="F111" s="11" t="s">
        <v>49</v>
      </c>
      <c r="G111" s="11" t="s">
        <v>13</v>
      </c>
      <c r="H111" s="11" t="s">
        <v>18</v>
      </c>
      <c r="I111" s="11" t="s">
        <v>10</v>
      </c>
      <c r="J111" s="11" t="s">
        <v>11</v>
      </c>
      <c r="K111" s="11" t="s">
        <v>9</v>
      </c>
      <c r="L111" s="11" t="s">
        <v>10</v>
      </c>
      <c r="M111" s="11" t="s">
        <v>11</v>
      </c>
      <c r="N111" s="11" t="s">
        <v>3</v>
      </c>
      <c r="O111" s="11" t="s">
        <v>11</v>
      </c>
      <c r="P111" s="11" t="s">
        <v>12</v>
      </c>
    </row>
    <row r="112" spans="1:16" s="1" customFormat="1" ht="12.75">
      <c r="A112" s="4">
        <v>8</v>
      </c>
      <c r="B112" s="4">
        <v>1</v>
      </c>
      <c r="C112" s="4" t="s">
        <v>50</v>
      </c>
      <c r="D112" s="4">
        <v>1995</v>
      </c>
      <c r="E112" s="4" t="s">
        <v>41</v>
      </c>
      <c r="F112" s="4">
        <v>63.7</v>
      </c>
      <c r="G112" s="4" t="s">
        <v>29</v>
      </c>
      <c r="H112" s="4">
        <v>120</v>
      </c>
      <c r="I112" s="4">
        <f>H112*2</f>
        <v>240</v>
      </c>
      <c r="J112" s="4"/>
      <c r="K112" s="4">
        <v>100</v>
      </c>
      <c r="L112" s="4">
        <f>K112</f>
        <v>100</v>
      </c>
      <c r="M112" s="4"/>
      <c r="N112" s="4">
        <f>I112+L112</f>
        <v>340</v>
      </c>
      <c r="O112" s="4">
        <v>1</v>
      </c>
      <c r="P112" s="4">
        <f>N112/F112</f>
        <v>5.337519623233908</v>
      </c>
    </row>
    <row r="113" spans="1:16" s="1" customFormat="1" ht="12.75">
      <c r="A113" s="4">
        <v>8</v>
      </c>
      <c r="B113" s="4">
        <v>2</v>
      </c>
      <c r="C113" s="4" t="s">
        <v>137</v>
      </c>
      <c r="D113" s="4">
        <v>1995</v>
      </c>
      <c r="E113" s="4" t="s">
        <v>45</v>
      </c>
      <c r="F113" s="4">
        <v>63.8</v>
      </c>
      <c r="G113" s="4" t="s">
        <v>29</v>
      </c>
      <c r="H113" s="4">
        <v>50</v>
      </c>
      <c r="I113" s="4">
        <f>H113*2</f>
        <v>100</v>
      </c>
      <c r="J113" s="4"/>
      <c r="K113" s="4">
        <v>56</v>
      </c>
      <c r="L113" s="4">
        <f>K113</f>
        <v>56</v>
      </c>
      <c r="M113" s="4"/>
      <c r="N113" s="4">
        <f>I113+L113</f>
        <v>156</v>
      </c>
      <c r="O113" s="4">
        <v>4</v>
      </c>
      <c r="P113" s="4">
        <f>N113/F113</f>
        <v>2.4451410658307213</v>
      </c>
    </row>
    <row r="114" spans="1:16" s="1" customFormat="1" ht="12.75">
      <c r="A114" s="4">
        <v>8</v>
      </c>
      <c r="B114" s="4">
        <v>3</v>
      </c>
      <c r="C114" s="4" t="s">
        <v>148</v>
      </c>
      <c r="D114" s="4">
        <v>1992</v>
      </c>
      <c r="E114" s="4" t="s">
        <v>45</v>
      </c>
      <c r="F114" s="12">
        <v>67</v>
      </c>
      <c r="G114" s="4" t="s">
        <v>29</v>
      </c>
      <c r="H114" s="4">
        <v>107</v>
      </c>
      <c r="I114" s="4">
        <f>H114*2</f>
        <v>214</v>
      </c>
      <c r="J114" s="4"/>
      <c r="K114" s="4">
        <v>66</v>
      </c>
      <c r="L114" s="4">
        <f>K114</f>
        <v>66</v>
      </c>
      <c r="M114" s="4"/>
      <c r="N114" s="4">
        <f>I114+L114</f>
        <v>280</v>
      </c>
      <c r="O114" s="4">
        <v>2</v>
      </c>
      <c r="P114" s="4">
        <f>N114/F114</f>
        <v>4.17910447761194</v>
      </c>
    </row>
    <row r="115" spans="1:16" s="1" customFormat="1" ht="12.75">
      <c r="A115" s="4">
        <v>8</v>
      </c>
      <c r="B115" s="4">
        <v>4</v>
      </c>
      <c r="C115" s="4" t="s">
        <v>195</v>
      </c>
      <c r="D115" s="4">
        <v>1979</v>
      </c>
      <c r="E115" s="4" t="s">
        <v>114</v>
      </c>
      <c r="F115" s="12">
        <v>66</v>
      </c>
      <c r="G115" s="4" t="s">
        <v>29</v>
      </c>
      <c r="H115" s="4">
        <v>68</v>
      </c>
      <c r="I115" s="4">
        <f>H115*2</f>
        <v>136</v>
      </c>
      <c r="J115" s="4"/>
      <c r="K115" s="4">
        <v>103</v>
      </c>
      <c r="L115" s="4">
        <f>K115</f>
        <v>103</v>
      </c>
      <c r="M115" s="4"/>
      <c r="N115" s="4">
        <f>I115+L115</f>
        <v>239</v>
      </c>
      <c r="O115" s="4">
        <v>3</v>
      </c>
      <c r="P115" s="4">
        <f>N115/F115</f>
        <v>3.621212121212121</v>
      </c>
    </row>
    <row r="116" s="9" customFormat="1" ht="12.75"/>
    <row r="117" s="3" customFormat="1" ht="13.5" thickBot="1">
      <c r="A117" s="3" t="s">
        <v>150</v>
      </c>
    </row>
    <row r="118" spans="1:16" s="1" customFormat="1" ht="30.75" thickBot="1">
      <c r="A118" s="10" t="s">
        <v>4</v>
      </c>
      <c r="B118" s="10" t="s">
        <v>5</v>
      </c>
      <c r="C118" s="10" t="s">
        <v>6</v>
      </c>
      <c r="D118" s="10" t="s">
        <v>7</v>
      </c>
      <c r="E118" s="10" t="s">
        <v>8</v>
      </c>
      <c r="F118" s="11" t="s">
        <v>49</v>
      </c>
      <c r="G118" s="11" t="s">
        <v>13</v>
      </c>
      <c r="H118" s="11" t="s">
        <v>18</v>
      </c>
      <c r="I118" s="11" t="s">
        <v>10</v>
      </c>
      <c r="J118" s="11" t="s">
        <v>11</v>
      </c>
      <c r="K118" s="11" t="s">
        <v>9</v>
      </c>
      <c r="L118" s="11" t="s">
        <v>10</v>
      </c>
      <c r="M118" s="11" t="s">
        <v>11</v>
      </c>
      <c r="N118" s="11" t="s">
        <v>3</v>
      </c>
      <c r="O118" s="11" t="s">
        <v>11</v>
      </c>
      <c r="P118" s="11" t="s">
        <v>12</v>
      </c>
    </row>
    <row r="119" spans="1:16" s="1" customFormat="1" ht="12.75">
      <c r="A119" s="4">
        <v>8</v>
      </c>
      <c r="B119" s="4">
        <v>5</v>
      </c>
      <c r="C119" s="4" t="s">
        <v>151</v>
      </c>
      <c r="D119" s="4">
        <v>1963</v>
      </c>
      <c r="E119" s="4" t="s">
        <v>45</v>
      </c>
      <c r="F119" s="12">
        <v>71.9</v>
      </c>
      <c r="G119" s="4" t="s">
        <v>29</v>
      </c>
      <c r="H119" s="4">
        <v>73</v>
      </c>
      <c r="I119" s="4">
        <f>H119*2</f>
        <v>146</v>
      </c>
      <c r="J119" s="15">
        <v>1</v>
      </c>
      <c r="K119" s="4">
        <v>190</v>
      </c>
      <c r="L119" s="4">
        <f>K119</f>
        <v>190</v>
      </c>
      <c r="M119" s="15">
        <v>1</v>
      </c>
      <c r="N119" s="4">
        <f>I119+L119</f>
        <v>336</v>
      </c>
      <c r="O119" s="22">
        <v>1</v>
      </c>
      <c r="P119" s="4">
        <f>N119/F119</f>
        <v>4.673157162726008</v>
      </c>
    </row>
    <row r="120" s="9" customFormat="1" ht="12.75"/>
    <row r="121" s="3" customFormat="1" ht="13.5" thickBot="1">
      <c r="A121" s="3" t="s">
        <v>154</v>
      </c>
    </row>
    <row r="122" spans="1:16" s="1" customFormat="1" ht="30.75" thickBot="1">
      <c r="A122" s="10" t="s">
        <v>4</v>
      </c>
      <c r="B122" s="10" t="s">
        <v>5</v>
      </c>
      <c r="C122" s="10" t="s">
        <v>6</v>
      </c>
      <c r="D122" s="10" t="s">
        <v>7</v>
      </c>
      <c r="E122" s="10" t="s">
        <v>8</v>
      </c>
      <c r="F122" s="11" t="s">
        <v>49</v>
      </c>
      <c r="G122" s="11" t="s">
        <v>13</v>
      </c>
      <c r="H122" s="11" t="s">
        <v>18</v>
      </c>
      <c r="I122" s="11" t="s">
        <v>10</v>
      </c>
      <c r="J122" s="11" t="s">
        <v>11</v>
      </c>
      <c r="K122" s="11" t="s">
        <v>9</v>
      </c>
      <c r="L122" s="11" t="s">
        <v>10</v>
      </c>
      <c r="M122" s="11" t="s">
        <v>11</v>
      </c>
      <c r="N122" s="11" t="s">
        <v>3</v>
      </c>
      <c r="O122" s="11" t="s">
        <v>11</v>
      </c>
      <c r="P122" s="11" t="s">
        <v>12</v>
      </c>
    </row>
    <row r="123" spans="1:16" s="1" customFormat="1" ht="12.75">
      <c r="A123" s="4">
        <v>9</v>
      </c>
      <c r="B123" s="4">
        <v>1</v>
      </c>
      <c r="C123" s="4" t="s">
        <v>156</v>
      </c>
      <c r="D123" s="4">
        <v>1969</v>
      </c>
      <c r="E123" s="4" t="s">
        <v>41</v>
      </c>
      <c r="F123" s="4">
        <v>74.3</v>
      </c>
      <c r="G123" s="4" t="s">
        <v>29</v>
      </c>
      <c r="H123" s="4">
        <v>103</v>
      </c>
      <c r="I123" s="4">
        <f>H123*2</f>
        <v>206</v>
      </c>
      <c r="J123" s="21">
        <v>1</v>
      </c>
      <c r="K123" s="4">
        <v>239</v>
      </c>
      <c r="L123" s="4">
        <f>K123</f>
        <v>239</v>
      </c>
      <c r="M123" s="21">
        <v>1</v>
      </c>
      <c r="N123" s="4">
        <f>I123+L123</f>
        <v>445</v>
      </c>
      <c r="O123" s="4">
        <v>1</v>
      </c>
      <c r="P123" s="4">
        <f>N123/F123</f>
        <v>5.989232839838492</v>
      </c>
    </row>
    <row r="124" spans="1:16" s="1" customFormat="1" ht="12.75">
      <c r="A124" s="4">
        <v>9</v>
      </c>
      <c r="B124" s="4">
        <v>2</v>
      </c>
      <c r="C124" s="4" t="s">
        <v>196</v>
      </c>
      <c r="D124" s="4">
        <v>1991</v>
      </c>
      <c r="E124" s="4" t="s">
        <v>76</v>
      </c>
      <c r="F124" s="12">
        <v>78</v>
      </c>
      <c r="G124" s="4" t="s">
        <v>29</v>
      </c>
      <c r="H124" s="4">
        <v>70</v>
      </c>
      <c r="I124" s="4">
        <f>H124*2</f>
        <v>140</v>
      </c>
      <c r="J124" s="4"/>
      <c r="K124" s="4">
        <v>100</v>
      </c>
      <c r="L124" s="4">
        <f>K124</f>
        <v>100</v>
      </c>
      <c r="M124" s="4"/>
      <c r="N124" s="4">
        <f>I124+L124</f>
        <v>240</v>
      </c>
      <c r="O124" s="4">
        <v>2</v>
      </c>
      <c r="P124" s="4">
        <f>N124/F124</f>
        <v>3.076923076923077</v>
      </c>
    </row>
    <row r="125" s="9" customFormat="1" ht="12.75"/>
    <row r="126" s="3" customFormat="1" ht="13.5" thickBot="1">
      <c r="A126" s="3" t="s">
        <v>82</v>
      </c>
    </row>
    <row r="127" spans="1:16" s="1" customFormat="1" ht="30.75" thickBot="1">
      <c r="A127" s="10" t="s">
        <v>4</v>
      </c>
      <c r="B127" s="10" t="s">
        <v>5</v>
      </c>
      <c r="C127" s="10" t="s">
        <v>6</v>
      </c>
      <c r="D127" s="10" t="s">
        <v>7</v>
      </c>
      <c r="E127" s="10" t="s">
        <v>8</v>
      </c>
      <c r="F127" s="11" t="s">
        <v>49</v>
      </c>
      <c r="G127" s="11" t="s">
        <v>13</v>
      </c>
      <c r="H127" s="11" t="s">
        <v>18</v>
      </c>
      <c r="I127" s="11" t="s">
        <v>10</v>
      </c>
      <c r="J127" s="11" t="s">
        <v>11</v>
      </c>
      <c r="K127" s="11" t="s">
        <v>9</v>
      </c>
      <c r="L127" s="11" t="s">
        <v>10</v>
      </c>
      <c r="M127" s="11" t="s">
        <v>11</v>
      </c>
      <c r="N127" s="11" t="s">
        <v>3</v>
      </c>
      <c r="O127" s="11" t="s">
        <v>11</v>
      </c>
      <c r="P127" s="11" t="s">
        <v>12</v>
      </c>
    </row>
    <row r="128" spans="1:16" s="1" customFormat="1" ht="12.75">
      <c r="A128" s="4">
        <v>9</v>
      </c>
      <c r="B128" s="4">
        <v>3</v>
      </c>
      <c r="C128" s="4" t="s">
        <v>165</v>
      </c>
      <c r="D128" s="4">
        <v>1992</v>
      </c>
      <c r="E128" s="4" t="s">
        <v>45</v>
      </c>
      <c r="F128" s="12">
        <v>84</v>
      </c>
      <c r="G128" s="4" t="s">
        <v>29</v>
      </c>
      <c r="H128" s="4">
        <v>83</v>
      </c>
      <c r="I128" s="4">
        <f>H128*2</f>
        <v>166</v>
      </c>
      <c r="J128" s="4"/>
      <c r="K128" s="4">
        <v>111</v>
      </c>
      <c r="L128" s="4">
        <f>K128</f>
        <v>111</v>
      </c>
      <c r="M128" s="4"/>
      <c r="N128" s="4">
        <f>I128+L128</f>
        <v>277</v>
      </c>
      <c r="O128" s="4">
        <v>2</v>
      </c>
      <c r="P128" s="4">
        <f>N128/F128</f>
        <v>3.2976190476190474</v>
      </c>
    </row>
    <row r="129" spans="1:16" s="1" customFormat="1" ht="12.75">
      <c r="A129" s="4">
        <v>9</v>
      </c>
      <c r="B129" s="4">
        <v>4</v>
      </c>
      <c r="C129" s="4" t="s">
        <v>143</v>
      </c>
      <c r="D129" s="4">
        <v>1996</v>
      </c>
      <c r="E129" s="4" t="s">
        <v>45</v>
      </c>
      <c r="F129" s="12">
        <v>83.2</v>
      </c>
      <c r="G129" s="4" t="s">
        <v>29</v>
      </c>
      <c r="H129" s="4">
        <v>115</v>
      </c>
      <c r="I129" s="4">
        <f>H129*2</f>
        <v>230</v>
      </c>
      <c r="J129" s="4"/>
      <c r="K129" s="4">
        <v>170</v>
      </c>
      <c r="L129" s="4">
        <f>K129</f>
        <v>170</v>
      </c>
      <c r="M129" s="4"/>
      <c r="N129" s="4">
        <f>I129+L129</f>
        <v>400</v>
      </c>
      <c r="O129" s="4">
        <v>1</v>
      </c>
      <c r="P129" s="4">
        <f>N129/F129</f>
        <v>4.8076923076923075</v>
      </c>
    </row>
    <row r="130" spans="1:16" s="1" customFormat="1" ht="12.75">
      <c r="A130" s="4">
        <v>9</v>
      </c>
      <c r="B130" s="4">
        <v>5</v>
      </c>
      <c r="C130" s="4" t="s">
        <v>162</v>
      </c>
      <c r="D130" s="4">
        <v>1992</v>
      </c>
      <c r="E130" s="4" t="s">
        <v>45</v>
      </c>
      <c r="F130" s="12">
        <v>84.1</v>
      </c>
      <c r="G130" s="4" t="s">
        <v>29</v>
      </c>
      <c r="H130" s="4">
        <v>54</v>
      </c>
      <c r="I130" s="4">
        <f>H130*2</f>
        <v>108</v>
      </c>
      <c r="J130" s="4"/>
      <c r="K130" s="4">
        <v>131</v>
      </c>
      <c r="L130" s="4">
        <f>K130</f>
        <v>131</v>
      </c>
      <c r="M130" s="4"/>
      <c r="N130" s="4">
        <f>I130+L130</f>
        <v>239</v>
      </c>
      <c r="O130" s="4">
        <v>4</v>
      </c>
      <c r="P130" s="4">
        <f>N130/F130</f>
        <v>2.841854934601665</v>
      </c>
    </row>
    <row r="131" spans="1:16" s="1" customFormat="1" ht="12.75">
      <c r="A131" s="4">
        <v>9</v>
      </c>
      <c r="B131" s="4">
        <v>6</v>
      </c>
      <c r="C131" s="4" t="s">
        <v>197</v>
      </c>
      <c r="D131" s="4">
        <v>1979</v>
      </c>
      <c r="E131" s="4" t="s">
        <v>114</v>
      </c>
      <c r="F131" s="4">
        <v>79.9</v>
      </c>
      <c r="G131" s="4" t="s">
        <v>29</v>
      </c>
      <c r="H131" s="4">
        <v>62</v>
      </c>
      <c r="I131" s="4">
        <f>H131*2</f>
        <v>124</v>
      </c>
      <c r="J131" s="4"/>
      <c r="K131" s="4">
        <v>128</v>
      </c>
      <c r="L131" s="4">
        <f>K131</f>
        <v>128</v>
      </c>
      <c r="M131" s="4"/>
      <c r="N131" s="4">
        <f>I131+L131</f>
        <v>252</v>
      </c>
      <c r="O131" s="4">
        <v>3</v>
      </c>
      <c r="P131" s="4">
        <f>N131/F131</f>
        <v>3.1539424280350437</v>
      </c>
    </row>
    <row r="132" s="9" customFormat="1" ht="12.75"/>
    <row r="133" s="3" customFormat="1" ht="13.5" thickBot="1">
      <c r="A133" s="3" t="s">
        <v>73</v>
      </c>
    </row>
    <row r="134" spans="1:16" s="1" customFormat="1" ht="30.75" thickBot="1">
      <c r="A134" s="10" t="s">
        <v>4</v>
      </c>
      <c r="B134" s="10" t="s">
        <v>5</v>
      </c>
      <c r="C134" s="10" t="s">
        <v>6</v>
      </c>
      <c r="D134" s="10" t="s">
        <v>7</v>
      </c>
      <c r="E134" s="10" t="s">
        <v>8</v>
      </c>
      <c r="F134" s="11" t="s">
        <v>49</v>
      </c>
      <c r="G134" s="11" t="s">
        <v>13</v>
      </c>
      <c r="H134" s="11" t="s">
        <v>18</v>
      </c>
      <c r="I134" s="11" t="s">
        <v>10</v>
      </c>
      <c r="J134" s="11" t="s">
        <v>11</v>
      </c>
      <c r="K134" s="11" t="s">
        <v>9</v>
      </c>
      <c r="L134" s="11" t="s">
        <v>10</v>
      </c>
      <c r="M134" s="11" t="s">
        <v>11</v>
      </c>
      <c r="N134" s="11" t="s">
        <v>3</v>
      </c>
      <c r="O134" s="11" t="s">
        <v>11</v>
      </c>
      <c r="P134" s="11" t="s">
        <v>12</v>
      </c>
    </row>
    <row r="135" spans="1:16" s="1" customFormat="1" ht="12.75">
      <c r="A135" s="4">
        <v>10</v>
      </c>
      <c r="B135" s="4">
        <v>1</v>
      </c>
      <c r="C135" s="4" t="s">
        <v>180</v>
      </c>
      <c r="D135" s="4">
        <v>1980</v>
      </c>
      <c r="E135" s="4" t="s">
        <v>112</v>
      </c>
      <c r="F135" s="12">
        <v>91</v>
      </c>
      <c r="G135" s="4" t="s">
        <v>29</v>
      </c>
      <c r="H135" s="4">
        <v>130</v>
      </c>
      <c r="I135" s="4">
        <f>H135*2</f>
        <v>260</v>
      </c>
      <c r="J135" s="4">
        <v>1</v>
      </c>
      <c r="K135" s="4">
        <v>194</v>
      </c>
      <c r="L135" s="4">
        <f>K135</f>
        <v>194</v>
      </c>
      <c r="M135" s="4">
        <v>1</v>
      </c>
      <c r="N135" s="4">
        <f>I135+L135</f>
        <v>454</v>
      </c>
      <c r="O135" s="4">
        <v>1</v>
      </c>
      <c r="P135" s="4">
        <f>N135/F135</f>
        <v>4.989010989010989</v>
      </c>
    </row>
    <row r="136" spans="1:16" s="1" customFormat="1" ht="12.75">
      <c r="A136" s="4">
        <v>10</v>
      </c>
      <c r="B136" s="4">
        <v>2</v>
      </c>
      <c r="C136" s="4" t="s">
        <v>167</v>
      </c>
      <c r="D136" s="4">
        <v>1967</v>
      </c>
      <c r="E136" s="4" t="s">
        <v>114</v>
      </c>
      <c r="F136" s="12">
        <v>89</v>
      </c>
      <c r="G136" s="4" t="s">
        <v>29</v>
      </c>
      <c r="H136" s="4">
        <v>114</v>
      </c>
      <c r="I136" s="4">
        <f>H136*2</f>
        <v>228</v>
      </c>
      <c r="J136" s="15">
        <v>3</v>
      </c>
      <c r="K136" s="4">
        <v>163</v>
      </c>
      <c r="L136" s="4">
        <f>K136</f>
        <v>163</v>
      </c>
      <c r="M136" s="15">
        <v>3</v>
      </c>
      <c r="N136" s="18" t="s">
        <v>199</v>
      </c>
      <c r="O136" s="18" t="s">
        <v>199</v>
      </c>
      <c r="P136" s="18" t="s">
        <v>199</v>
      </c>
    </row>
    <row r="137" spans="1:16" s="1" customFormat="1" ht="12.75">
      <c r="A137" s="4">
        <v>10</v>
      </c>
      <c r="B137" s="4">
        <v>3</v>
      </c>
      <c r="C137" s="4" t="s">
        <v>170</v>
      </c>
      <c r="D137" s="4">
        <v>1993</v>
      </c>
      <c r="E137" s="4" t="s">
        <v>45</v>
      </c>
      <c r="F137" s="12">
        <v>92.9</v>
      </c>
      <c r="G137" s="4" t="s">
        <v>29</v>
      </c>
      <c r="H137" s="4">
        <v>108</v>
      </c>
      <c r="I137" s="4">
        <f>H137*2</f>
        <v>216</v>
      </c>
      <c r="J137" s="4">
        <v>4</v>
      </c>
      <c r="K137" s="4">
        <v>185</v>
      </c>
      <c r="L137" s="4">
        <f>K137</f>
        <v>185</v>
      </c>
      <c r="M137" s="4">
        <v>2</v>
      </c>
      <c r="N137" s="4">
        <f>I137+L137</f>
        <v>401</v>
      </c>
      <c r="O137" s="4">
        <v>2</v>
      </c>
      <c r="P137" s="4">
        <f>N137/F137</f>
        <v>4.316469321851453</v>
      </c>
    </row>
    <row r="138" spans="1:16" s="1" customFormat="1" ht="12.75">
      <c r="A138" s="4">
        <v>10</v>
      </c>
      <c r="B138" s="4">
        <v>4</v>
      </c>
      <c r="C138" s="4" t="s">
        <v>198</v>
      </c>
      <c r="D138" s="4">
        <v>1984</v>
      </c>
      <c r="E138" s="4" t="s">
        <v>114</v>
      </c>
      <c r="F138" s="4">
        <v>91.9</v>
      </c>
      <c r="G138" s="4" t="s">
        <v>29</v>
      </c>
      <c r="H138" s="4">
        <v>115</v>
      </c>
      <c r="I138" s="4">
        <f>H138*2</f>
        <v>230</v>
      </c>
      <c r="J138" s="4">
        <v>2</v>
      </c>
      <c r="K138" s="4">
        <v>98</v>
      </c>
      <c r="L138" s="4">
        <f>K138</f>
        <v>98</v>
      </c>
      <c r="M138" s="4">
        <v>4</v>
      </c>
      <c r="N138" s="4">
        <f>I138+L138</f>
        <v>328</v>
      </c>
      <c r="O138" s="4">
        <v>3</v>
      </c>
      <c r="P138" s="4">
        <f>N138/F138</f>
        <v>3.5690968443960824</v>
      </c>
    </row>
    <row r="139" spans="1:11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="3" customFormat="1" ht="13.5" thickBot="1">
      <c r="A140" s="3" t="s">
        <v>77</v>
      </c>
    </row>
    <row r="141" spans="1:16" s="1" customFormat="1" ht="30.75" thickBot="1">
      <c r="A141" s="10" t="s">
        <v>4</v>
      </c>
      <c r="B141" s="10" t="s">
        <v>5</v>
      </c>
      <c r="C141" s="10" t="s">
        <v>6</v>
      </c>
      <c r="D141" s="10" t="s">
        <v>7</v>
      </c>
      <c r="E141" s="10" t="s">
        <v>8</v>
      </c>
      <c r="F141" s="11" t="s">
        <v>49</v>
      </c>
      <c r="G141" s="11" t="s">
        <v>13</v>
      </c>
      <c r="H141" s="11" t="s">
        <v>18</v>
      </c>
      <c r="I141" s="11" t="s">
        <v>10</v>
      </c>
      <c r="J141" s="11" t="s">
        <v>11</v>
      </c>
      <c r="K141" s="11" t="s">
        <v>9</v>
      </c>
      <c r="L141" s="11" t="s">
        <v>10</v>
      </c>
      <c r="M141" s="11" t="s">
        <v>11</v>
      </c>
      <c r="N141" s="11" t="s">
        <v>3</v>
      </c>
      <c r="O141" s="11" t="s">
        <v>11</v>
      </c>
      <c r="P141" s="11" t="s">
        <v>12</v>
      </c>
    </row>
    <row r="142" spans="1:16" s="1" customFormat="1" ht="12.75">
      <c r="A142" s="4">
        <v>10</v>
      </c>
      <c r="B142" s="4">
        <v>5</v>
      </c>
      <c r="C142" s="4" t="s">
        <v>200</v>
      </c>
      <c r="D142" s="4">
        <v>1966</v>
      </c>
      <c r="E142" s="4" t="s">
        <v>114</v>
      </c>
      <c r="F142" s="4">
        <v>118.9</v>
      </c>
      <c r="G142" s="4" t="s">
        <v>29</v>
      </c>
      <c r="H142" s="4">
        <v>60</v>
      </c>
      <c r="I142" s="4">
        <f>H142*2</f>
        <v>120</v>
      </c>
      <c r="J142" s="4"/>
      <c r="K142" s="4">
        <v>166</v>
      </c>
      <c r="L142" s="4">
        <f>K142</f>
        <v>166</v>
      </c>
      <c r="M142" s="4"/>
      <c r="N142" s="4">
        <f>I142+L142</f>
        <v>286</v>
      </c>
      <c r="O142" s="4">
        <v>1</v>
      </c>
      <c r="P142" s="4">
        <f>N142/F142</f>
        <v>2.4053826745164004</v>
      </c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6" s="9" customFormat="1" ht="18.75" customHeight="1">
      <c r="A144" s="43" t="s">
        <v>31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="9" customFormat="1" ht="12.75" hidden="1"/>
    <row r="146" spans="1:16" s="9" customFormat="1" ht="15" customHeight="1">
      <c r="A146" s="45" t="s">
        <v>94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="9" customFormat="1" ht="12.75"/>
    <row r="148" s="3" customFormat="1" ht="13.5" thickBot="1">
      <c r="A148" s="3" t="s">
        <v>33</v>
      </c>
    </row>
    <row r="149" spans="1:16" s="1" customFormat="1" ht="30.75" thickBot="1">
      <c r="A149" s="10" t="s">
        <v>4</v>
      </c>
      <c r="B149" s="10" t="s">
        <v>5</v>
      </c>
      <c r="C149" s="10" t="s">
        <v>6</v>
      </c>
      <c r="D149" s="10" t="s">
        <v>7</v>
      </c>
      <c r="E149" s="10" t="s">
        <v>8</v>
      </c>
      <c r="F149" s="11" t="s">
        <v>49</v>
      </c>
      <c r="G149" s="11" t="s">
        <v>13</v>
      </c>
      <c r="H149" s="11" t="s">
        <v>18</v>
      </c>
      <c r="I149" s="11" t="s">
        <v>10</v>
      </c>
      <c r="J149" s="11" t="s">
        <v>11</v>
      </c>
      <c r="K149" s="11" t="s">
        <v>9</v>
      </c>
      <c r="L149" s="11" t="s">
        <v>10</v>
      </c>
      <c r="M149" s="11" t="s">
        <v>11</v>
      </c>
      <c r="N149" s="11" t="s">
        <v>3</v>
      </c>
      <c r="O149" s="11" t="s">
        <v>11</v>
      </c>
      <c r="P149" s="11" t="s">
        <v>12</v>
      </c>
    </row>
    <row r="150" spans="1:16" s="1" customFormat="1" ht="12.75">
      <c r="A150" s="4">
        <v>11</v>
      </c>
      <c r="B150" s="4">
        <v>2</v>
      </c>
      <c r="C150" s="4" t="s">
        <v>84</v>
      </c>
      <c r="D150" s="4">
        <v>1987</v>
      </c>
      <c r="E150" s="4" t="s">
        <v>41</v>
      </c>
      <c r="F150" s="4">
        <v>67.6</v>
      </c>
      <c r="G150" s="4" t="s">
        <v>32</v>
      </c>
      <c r="H150" s="4">
        <v>70</v>
      </c>
      <c r="I150" s="4">
        <f>H150*2</f>
        <v>140</v>
      </c>
      <c r="J150" s="4"/>
      <c r="K150" s="4">
        <v>50</v>
      </c>
      <c r="L150" s="4">
        <f>K150</f>
        <v>50</v>
      </c>
      <c r="M150" s="4"/>
      <c r="N150" s="4">
        <f>I150+L150</f>
        <v>190</v>
      </c>
      <c r="O150" s="4">
        <v>1</v>
      </c>
      <c r="P150" s="4">
        <f>N150/F150</f>
        <v>2.810650887573965</v>
      </c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="3" customFormat="1" ht="13.5" thickBot="1">
      <c r="A152" s="3" t="s">
        <v>34</v>
      </c>
    </row>
    <row r="153" spans="1:16" s="1" customFormat="1" ht="30.75" thickBot="1">
      <c r="A153" s="10" t="s">
        <v>4</v>
      </c>
      <c r="B153" s="10" t="s">
        <v>5</v>
      </c>
      <c r="C153" s="10" t="s">
        <v>6</v>
      </c>
      <c r="D153" s="10" t="s">
        <v>7</v>
      </c>
      <c r="E153" s="10" t="s">
        <v>8</v>
      </c>
      <c r="F153" s="11" t="s">
        <v>49</v>
      </c>
      <c r="G153" s="11" t="s">
        <v>13</v>
      </c>
      <c r="H153" s="11" t="s">
        <v>18</v>
      </c>
      <c r="I153" s="11" t="s">
        <v>10</v>
      </c>
      <c r="J153" s="11" t="s">
        <v>11</v>
      </c>
      <c r="K153" s="11" t="s">
        <v>9</v>
      </c>
      <c r="L153" s="11" t="s">
        <v>10</v>
      </c>
      <c r="M153" s="11" t="s">
        <v>11</v>
      </c>
      <c r="N153" s="11" t="s">
        <v>3</v>
      </c>
      <c r="O153" s="11" t="s">
        <v>11</v>
      </c>
      <c r="P153" s="11" t="s">
        <v>12</v>
      </c>
    </row>
    <row r="154" spans="1:16" s="1" customFormat="1" ht="12.75">
      <c r="A154" s="4">
        <v>11</v>
      </c>
      <c r="B154" s="4">
        <v>3</v>
      </c>
      <c r="C154" s="4" t="s">
        <v>153</v>
      </c>
      <c r="D154" s="4">
        <v>1981</v>
      </c>
      <c r="E154" s="4" t="s">
        <v>45</v>
      </c>
      <c r="F154" s="12">
        <v>68.2</v>
      </c>
      <c r="G154" s="4" t="s">
        <v>32</v>
      </c>
      <c r="H154" s="4">
        <v>50</v>
      </c>
      <c r="I154" s="4">
        <f>H154*2</f>
        <v>100</v>
      </c>
      <c r="J154" s="4"/>
      <c r="K154" s="4">
        <v>106</v>
      </c>
      <c r="L154" s="4">
        <f>K154</f>
        <v>106</v>
      </c>
      <c r="M154" s="4"/>
      <c r="N154" s="4">
        <f>I154+L154</f>
        <v>206</v>
      </c>
      <c r="O154" s="4">
        <v>1</v>
      </c>
      <c r="P154" s="4">
        <f>N154/F154</f>
        <v>3.0205278592375366</v>
      </c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="3" customFormat="1" ht="13.5" thickBot="1">
      <c r="A156" s="3" t="s">
        <v>36</v>
      </c>
    </row>
    <row r="157" spans="1:16" s="1" customFormat="1" ht="30.75" thickBot="1">
      <c r="A157" s="10" t="s">
        <v>4</v>
      </c>
      <c r="B157" s="10" t="s">
        <v>5</v>
      </c>
      <c r="C157" s="10" t="s">
        <v>6</v>
      </c>
      <c r="D157" s="10" t="s">
        <v>7</v>
      </c>
      <c r="E157" s="10" t="s">
        <v>8</v>
      </c>
      <c r="F157" s="11" t="s">
        <v>49</v>
      </c>
      <c r="G157" s="11" t="s">
        <v>13</v>
      </c>
      <c r="H157" s="11" t="s">
        <v>18</v>
      </c>
      <c r="I157" s="11" t="s">
        <v>10</v>
      </c>
      <c r="J157" s="11" t="s">
        <v>11</v>
      </c>
      <c r="K157" s="11" t="s">
        <v>9</v>
      </c>
      <c r="L157" s="11" t="s">
        <v>10</v>
      </c>
      <c r="M157" s="11" t="s">
        <v>11</v>
      </c>
      <c r="N157" s="11" t="s">
        <v>3</v>
      </c>
      <c r="O157" s="11" t="s">
        <v>11</v>
      </c>
      <c r="P157" s="11" t="s">
        <v>12</v>
      </c>
    </row>
    <row r="158" spans="1:16" s="1" customFormat="1" ht="12.75">
      <c r="A158" s="4">
        <v>11</v>
      </c>
      <c r="B158" s="4">
        <v>4</v>
      </c>
      <c r="C158" s="4" t="s">
        <v>179</v>
      </c>
      <c r="D158" s="4">
        <v>1983</v>
      </c>
      <c r="E158" s="4" t="s">
        <v>114</v>
      </c>
      <c r="F158" s="12">
        <v>83.8</v>
      </c>
      <c r="G158" s="4" t="s">
        <v>32</v>
      </c>
      <c r="H158" s="4">
        <v>76</v>
      </c>
      <c r="I158" s="4">
        <f>H158*2</f>
        <v>152</v>
      </c>
      <c r="J158" s="4"/>
      <c r="K158" s="4">
        <v>92</v>
      </c>
      <c r="L158" s="4">
        <f>K158</f>
        <v>92</v>
      </c>
      <c r="M158" s="4"/>
      <c r="N158" s="4">
        <f>I158+L158</f>
        <v>244</v>
      </c>
      <c r="O158" s="4">
        <v>2</v>
      </c>
      <c r="P158" s="4">
        <f>N158/F158</f>
        <v>2.911694510739857</v>
      </c>
    </row>
    <row r="159" spans="1:16" s="1" customFormat="1" ht="12.75">
      <c r="A159" s="4">
        <v>11</v>
      </c>
      <c r="B159" s="4">
        <v>5</v>
      </c>
      <c r="C159" s="4" t="s">
        <v>52</v>
      </c>
      <c r="D159" s="4">
        <v>1991</v>
      </c>
      <c r="E159" s="4" t="s">
        <v>41</v>
      </c>
      <c r="F159" s="12">
        <v>83.3</v>
      </c>
      <c r="G159" s="4" t="s">
        <v>32</v>
      </c>
      <c r="H159" s="4">
        <v>60</v>
      </c>
      <c r="I159" s="4">
        <f>H159*2</f>
        <v>120</v>
      </c>
      <c r="J159" s="4"/>
      <c r="K159" s="4">
        <v>70</v>
      </c>
      <c r="L159" s="4">
        <f>K159</f>
        <v>70</v>
      </c>
      <c r="M159" s="4"/>
      <c r="N159" s="4">
        <f>I159+L159</f>
        <v>190</v>
      </c>
      <c r="O159" s="4">
        <v>3</v>
      </c>
      <c r="P159" s="4">
        <f>N159/F159</f>
        <v>2.2809123649459786</v>
      </c>
    </row>
    <row r="160" spans="1:16" s="1" customFormat="1" ht="12.75">
      <c r="A160" s="20"/>
      <c r="B160" s="20"/>
      <c r="C160" s="4" t="s">
        <v>99</v>
      </c>
      <c r="D160" s="4"/>
      <c r="E160" s="4" t="s">
        <v>100</v>
      </c>
      <c r="F160" s="4">
        <v>84.9</v>
      </c>
      <c r="G160" s="4" t="s">
        <v>32</v>
      </c>
      <c r="H160" s="4">
        <v>75</v>
      </c>
      <c r="I160" s="4">
        <f>H160*2</f>
        <v>150</v>
      </c>
      <c r="J160" s="4"/>
      <c r="K160" s="4">
        <v>111</v>
      </c>
      <c r="L160" s="4">
        <f>K160</f>
        <v>111</v>
      </c>
      <c r="M160" s="4"/>
      <c r="N160" s="4">
        <f>I160+L160</f>
        <v>261</v>
      </c>
      <c r="O160" s="4">
        <v>1</v>
      </c>
      <c r="P160" s="4">
        <f>N160/F160</f>
        <v>3.074204946996466</v>
      </c>
    </row>
    <row r="161" s="9" customFormat="1" ht="12.75"/>
    <row r="162" s="3" customFormat="1" ht="13.5" thickBot="1">
      <c r="A162" s="3" t="s">
        <v>37</v>
      </c>
    </row>
    <row r="163" spans="1:16" s="1" customFormat="1" ht="30.75" thickBot="1">
      <c r="A163" s="10" t="s">
        <v>4</v>
      </c>
      <c r="B163" s="10" t="s">
        <v>5</v>
      </c>
      <c r="C163" s="10" t="s">
        <v>6</v>
      </c>
      <c r="D163" s="10" t="s">
        <v>7</v>
      </c>
      <c r="E163" s="10" t="s">
        <v>8</v>
      </c>
      <c r="F163" s="11" t="s">
        <v>49</v>
      </c>
      <c r="G163" s="11" t="s">
        <v>13</v>
      </c>
      <c r="H163" s="11" t="s">
        <v>18</v>
      </c>
      <c r="I163" s="11" t="s">
        <v>10</v>
      </c>
      <c r="J163" s="11" t="s">
        <v>11</v>
      </c>
      <c r="K163" s="11" t="s">
        <v>9</v>
      </c>
      <c r="L163" s="11" t="s">
        <v>10</v>
      </c>
      <c r="M163" s="11" t="s">
        <v>11</v>
      </c>
      <c r="N163" s="11" t="s">
        <v>3</v>
      </c>
      <c r="O163" s="11" t="s">
        <v>11</v>
      </c>
      <c r="P163" s="11" t="s">
        <v>12</v>
      </c>
    </row>
    <row r="164" spans="1:16" s="1" customFormat="1" ht="12.75">
      <c r="A164" s="4">
        <v>12</v>
      </c>
      <c r="B164" s="4">
        <v>2</v>
      </c>
      <c r="C164" s="4" t="s">
        <v>58</v>
      </c>
      <c r="D164" s="4">
        <v>1980</v>
      </c>
      <c r="E164" s="4" t="s">
        <v>55</v>
      </c>
      <c r="F164" s="12">
        <v>88</v>
      </c>
      <c r="G164" s="4" t="s">
        <v>32</v>
      </c>
      <c r="H164" s="4">
        <v>46</v>
      </c>
      <c r="I164" s="4">
        <f>H164*2</f>
        <v>92</v>
      </c>
      <c r="J164" s="4"/>
      <c r="K164" s="4">
        <v>97</v>
      </c>
      <c r="L164" s="4">
        <f>K164</f>
        <v>97</v>
      </c>
      <c r="M164" s="4"/>
      <c r="N164" s="4">
        <f>I164+L164</f>
        <v>189</v>
      </c>
      <c r="O164" s="4">
        <v>4</v>
      </c>
      <c r="P164" s="4">
        <f>N164/F164</f>
        <v>2.147727272727273</v>
      </c>
    </row>
    <row r="165" spans="1:16" s="1" customFormat="1" ht="12.75">
      <c r="A165" s="4">
        <v>12</v>
      </c>
      <c r="B165" s="4">
        <v>3</v>
      </c>
      <c r="C165" s="4" t="s">
        <v>201</v>
      </c>
      <c r="D165" s="4">
        <v>1981</v>
      </c>
      <c r="E165" s="4" t="s">
        <v>114</v>
      </c>
      <c r="F165" s="12">
        <v>92</v>
      </c>
      <c r="G165" s="4" t="s">
        <v>32</v>
      </c>
      <c r="H165" s="4">
        <v>66</v>
      </c>
      <c r="I165" s="4">
        <f>H165*2</f>
        <v>132</v>
      </c>
      <c r="J165" s="4"/>
      <c r="K165" s="4">
        <v>95</v>
      </c>
      <c r="L165" s="4">
        <f>K165</f>
        <v>95</v>
      </c>
      <c r="M165" s="4"/>
      <c r="N165" s="4">
        <f>I165+L165</f>
        <v>227</v>
      </c>
      <c r="O165" s="4">
        <v>3</v>
      </c>
      <c r="P165" s="4">
        <f>N165/F165</f>
        <v>2.467391304347826</v>
      </c>
    </row>
    <row r="166" spans="1:16" s="1" customFormat="1" ht="12.75">
      <c r="A166" s="4">
        <v>12</v>
      </c>
      <c r="B166" s="4">
        <v>4</v>
      </c>
      <c r="C166" s="4" t="s">
        <v>202</v>
      </c>
      <c r="D166" s="4">
        <v>1982</v>
      </c>
      <c r="E166" s="4" t="s">
        <v>76</v>
      </c>
      <c r="F166" s="4">
        <v>93.1</v>
      </c>
      <c r="G166" s="4" t="s">
        <v>32</v>
      </c>
      <c r="H166" s="4">
        <v>121</v>
      </c>
      <c r="I166" s="4">
        <f>H166*2</f>
        <v>242</v>
      </c>
      <c r="J166" s="21">
        <v>1</v>
      </c>
      <c r="K166" s="4">
        <v>93</v>
      </c>
      <c r="L166" s="4">
        <f>K166</f>
        <v>93</v>
      </c>
      <c r="M166" s="21">
        <v>4</v>
      </c>
      <c r="N166" s="4">
        <f>I166+L166</f>
        <v>335</v>
      </c>
      <c r="O166" s="4">
        <v>1</v>
      </c>
      <c r="P166" s="4">
        <f>N166/F166</f>
        <v>3.5982814178302904</v>
      </c>
    </row>
    <row r="167" spans="1:16" s="1" customFormat="1" ht="12.75">
      <c r="A167" s="4">
        <v>12</v>
      </c>
      <c r="B167" s="4">
        <v>5</v>
      </c>
      <c r="C167" s="4" t="s">
        <v>214</v>
      </c>
      <c r="D167" s="4">
        <v>1986</v>
      </c>
      <c r="E167" s="4" t="s">
        <v>41</v>
      </c>
      <c r="F167" s="12">
        <v>86</v>
      </c>
      <c r="G167" s="4" t="s">
        <v>32</v>
      </c>
      <c r="H167" s="4">
        <v>80</v>
      </c>
      <c r="I167" s="4">
        <f>H167*2</f>
        <v>160</v>
      </c>
      <c r="J167" s="4"/>
      <c r="K167" s="4">
        <v>102</v>
      </c>
      <c r="L167" s="4">
        <f>K167</f>
        <v>102</v>
      </c>
      <c r="M167" s="4"/>
      <c r="N167" s="4">
        <f>I167+L167</f>
        <v>262</v>
      </c>
      <c r="O167" s="4">
        <v>2</v>
      </c>
      <c r="P167" s="4">
        <f>N167/F167</f>
        <v>3.046511627906977</v>
      </c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="3" customFormat="1" ht="13.5" thickBot="1">
      <c r="A169" s="3" t="s">
        <v>38</v>
      </c>
    </row>
    <row r="170" spans="1:16" s="1" customFormat="1" ht="30.75" thickBot="1">
      <c r="A170" s="10" t="s">
        <v>4</v>
      </c>
      <c r="B170" s="10" t="s">
        <v>5</v>
      </c>
      <c r="C170" s="10" t="s">
        <v>6</v>
      </c>
      <c r="D170" s="10" t="s">
        <v>7</v>
      </c>
      <c r="E170" s="10" t="s">
        <v>8</v>
      </c>
      <c r="F170" s="11" t="s">
        <v>49</v>
      </c>
      <c r="G170" s="11" t="s">
        <v>13</v>
      </c>
      <c r="H170" s="11" t="s">
        <v>18</v>
      </c>
      <c r="I170" s="11" t="s">
        <v>10</v>
      </c>
      <c r="J170" s="11" t="s">
        <v>11</v>
      </c>
      <c r="K170" s="11" t="s">
        <v>9</v>
      </c>
      <c r="L170" s="11" t="s">
        <v>10</v>
      </c>
      <c r="M170" s="11" t="s">
        <v>11</v>
      </c>
      <c r="N170" s="11" t="s">
        <v>3</v>
      </c>
      <c r="O170" s="11" t="s">
        <v>11</v>
      </c>
      <c r="P170" s="11" t="s">
        <v>12</v>
      </c>
    </row>
    <row r="171" spans="1:16" s="1" customFormat="1" ht="12.75">
      <c r="A171" s="4">
        <v>13</v>
      </c>
      <c r="B171" s="4">
        <v>2</v>
      </c>
      <c r="C171" s="4" t="s">
        <v>183</v>
      </c>
      <c r="D171" s="4">
        <v>1988</v>
      </c>
      <c r="E171" s="4" t="s">
        <v>41</v>
      </c>
      <c r="F171" s="12">
        <v>101</v>
      </c>
      <c r="G171" s="4" t="s">
        <v>32</v>
      </c>
      <c r="H171" s="4">
        <v>37</v>
      </c>
      <c r="I171" s="4">
        <f>H171*2</f>
        <v>74</v>
      </c>
      <c r="J171" s="21">
        <v>2</v>
      </c>
      <c r="K171" s="4">
        <v>111</v>
      </c>
      <c r="L171" s="4">
        <f>K171</f>
        <v>111</v>
      </c>
      <c r="M171" s="21">
        <v>1</v>
      </c>
      <c r="N171" s="4">
        <f>I171+L171</f>
        <v>185</v>
      </c>
      <c r="O171" s="4">
        <v>2</v>
      </c>
      <c r="P171" s="4">
        <f>N171/F171</f>
        <v>1.8316831683168318</v>
      </c>
    </row>
    <row r="172" spans="1:16" s="1" customFormat="1" ht="12.75">
      <c r="A172" s="4">
        <v>13</v>
      </c>
      <c r="B172" s="4">
        <v>3</v>
      </c>
      <c r="C172" s="4" t="s">
        <v>184</v>
      </c>
      <c r="D172" s="4">
        <v>1965</v>
      </c>
      <c r="E172" s="4" t="s">
        <v>55</v>
      </c>
      <c r="F172" s="12">
        <v>96.5</v>
      </c>
      <c r="G172" s="4" t="s">
        <v>32</v>
      </c>
      <c r="H172" s="4">
        <v>48</v>
      </c>
      <c r="I172" s="4">
        <f>H172*2</f>
        <v>96</v>
      </c>
      <c r="J172" s="4"/>
      <c r="K172" s="4">
        <v>106</v>
      </c>
      <c r="L172" s="4">
        <f>K172</f>
        <v>106</v>
      </c>
      <c r="M172" s="4"/>
      <c r="N172" s="4">
        <f>I172+L172</f>
        <v>202</v>
      </c>
      <c r="O172" s="4">
        <v>1</v>
      </c>
      <c r="P172" s="4">
        <f>N172/F172</f>
        <v>2.093264248704663</v>
      </c>
    </row>
    <row r="173" spans="1:16" s="1" customFormat="1" ht="12.75">
      <c r="A173" s="5"/>
      <c r="B173" s="5"/>
      <c r="C173" s="5"/>
      <c r="D173" s="5"/>
      <c r="E173" s="5"/>
      <c r="F173" s="14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" customFormat="1" ht="12.75">
      <c r="A174" s="5"/>
      <c r="B174" s="5"/>
      <c r="C174" s="5"/>
      <c r="D174" s="5"/>
      <c r="E174" s="5"/>
      <c r="F174" s="14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" customFormat="1" ht="12.75">
      <c r="A175" s="5"/>
      <c r="B175" s="5"/>
      <c r="C175" s="5"/>
      <c r="D175" s="5"/>
      <c r="E175" s="5"/>
      <c r="F175" s="14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" customFormat="1" ht="12.75">
      <c r="A176" s="5"/>
      <c r="B176" s="5"/>
      <c r="C176" s="5"/>
      <c r="D176" s="5"/>
      <c r="E176" s="5"/>
      <c r="F176" s="14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="3" customFormat="1" ht="13.5" thickBot="1">
      <c r="A177" s="3" t="s">
        <v>39</v>
      </c>
    </row>
    <row r="178" spans="1:16" s="1" customFormat="1" ht="30.75" thickBot="1">
      <c r="A178" s="10" t="s">
        <v>4</v>
      </c>
      <c r="B178" s="10" t="s">
        <v>5</v>
      </c>
      <c r="C178" s="10" t="s">
        <v>6</v>
      </c>
      <c r="D178" s="10" t="s">
        <v>7</v>
      </c>
      <c r="E178" s="10" t="s">
        <v>8</v>
      </c>
      <c r="F178" s="11" t="s">
        <v>49</v>
      </c>
      <c r="G178" s="11" t="s">
        <v>13</v>
      </c>
      <c r="H178" s="11" t="s">
        <v>18</v>
      </c>
      <c r="I178" s="11" t="s">
        <v>10</v>
      </c>
      <c r="J178" s="11" t="s">
        <v>11</v>
      </c>
      <c r="K178" s="11" t="s">
        <v>9</v>
      </c>
      <c r="L178" s="11" t="s">
        <v>10</v>
      </c>
      <c r="M178" s="11" t="s">
        <v>11</v>
      </c>
      <c r="N178" s="11" t="s">
        <v>3</v>
      </c>
      <c r="O178" s="11" t="s">
        <v>11</v>
      </c>
      <c r="P178" s="11" t="s">
        <v>12</v>
      </c>
    </row>
    <row r="179" spans="1:16" s="1" customFormat="1" ht="12.75">
      <c r="A179" s="4">
        <v>13</v>
      </c>
      <c r="B179" s="4">
        <v>4</v>
      </c>
      <c r="C179" s="4" t="s">
        <v>57</v>
      </c>
      <c r="D179" s="4">
        <v>1973</v>
      </c>
      <c r="E179" s="4" t="s">
        <v>45</v>
      </c>
      <c r="F179" s="12">
        <v>105.1</v>
      </c>
      <c r="G179" s="4" t="s">
        <v>32</v>
      </c>
      <c r="H179" s="4">
        <v>65</v>
      </c>
      <c r="I179" s="4">
        <f>H179*2</f>
        <v>130</v>
      </c>
      <c r="J179" s="4"/>
      <c r="K179" s="4">
        <v>103</v>
      </c>
      <c r="L179" s="4">
        <f>K179</f>
        <v>103</v>
      </c>
      <c r="M179" s="4"/>
      <c r="N179" s="4">
        <f>I179+L179</f>
        <v>233</v>
      </c>
      <c r="O179" s="4">
        <v>2</v>
      </c>
      <c r="P179" s="4">
        <f>N179/F179</f>
        <v>2.2169362511893436</v>
      </c>
    </row>
    <row r="180" spans="1:16" s="1" customFormat="1" ht="12.75">
      <c r="A180" s="20"/>
      <c r="B180" s="20"/>
      <c r="C180" s="4" t="s">
        <v>101</v>
      </c>
      <c r="D180" s="4"/>
      <c r="E180" s="4" t="s">
        <v>100</v>
      </c>
      <c r="F180" s="4">
        <v>110.2</v>
      </c>
      <c r="G180" s="4" t="s">
        <v>32</v>
      </c>
      <c r="H180" s="4">
        <v>126</v>
      </c>
      <c r="I180" s="4">
        <f>H180*2</f>
        <v>252</v>
      </c>
      <c r="J180" s="4"/>
      <c r="K180" s="4">
        <v>177</v>
      </c>
      <c r="L180" s="4">
        <f>K180</f>
        <v>177</v>
      </c>
      <c r="M180" s="4"/>
      <c r="N180" s="4">
        <f>I180+L180</f>
        <v>429</v>
      </c>
      <c r="O180" s="4">
        <v>1</v>
      </c>
      <c r="P180" s="4">
        <f>N180/F180</f>
        <v>3.892921960072595</v>
      </c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0" ht="12.75">
      <c r="A183" s="1" t="s">
        <v>185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 t="s">
        <v>186</v>
      </c>
      <c r="B185" s="1"/>
      <c r="C185" s="1"/>
      <c r="D185" s="1"/>
      <c r="E185" s="1"/>
      <c r="F185" s="1"/>
      <c r="G185" s="1"/>
      <c r="H185" s="1"/>
      <c r="I185" s="1"/>
      <c r="J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M247" s="1"/>
      <c r="N247" s="1"/>
    </row>
    <row r="248" spans="1:14" ht="12.75">
      <c r="A248" s="1"/>
      <c r="B248" s="1"/>
      <c r="M248" s="1"/>
      <c r="N248" s="1"/>
    </row>
    <row r="249" spans="13:14" ht="12.75">
      <c r="M249" s="1"/>
      <c r="N249" s="1"/>
    </row>
    <row r="250" spans="13:14" ht="12.75">
      <c r="M250" s="1"/>
      <c r="N250" s="1"/>
    </row>
    <row r="251" spans="13:14" ht="12.75">
      <c r="M251" s="1"/>
      <c r="N251" s="1"/>
    </row>
    <row r="252" spans="13:14" ht="12.75">
      <c r="M252" s="1"/>
      <c r="N252" s="1"/>
    </row>
    <row r="253" spans="13:14" ht="12.75">
      <c r="M253" s="1"/>
      <c r="N253" s="1"/>
    </row>
    <row r="254" spans="13:14" ht="12.75">
      <c r="M254" s="1"/>
      <c r="N254" s="1"/>
    </row>
    <row r="255" spans="13:14" ht="12.75">
      <c r="M255" s="1"/>
      <c r="N255" s="1"/>
    </row>
    <row r="256" spans="13:14" ht="12.75">
      <c r="M256" s="1"/>
      <c r="N256" s="1"/>
    </row>
    <row r="257" spans="13:14" ht="12.75">
      <c r="M257" s="1"/>
      <c r="N257" s="1"/>
    </row>
    <row r="258" spans="13:14" ht="12.75">
      <c r="M258" s="1"/>
      <c r="N258" s="1"/>
    </row>
    <row r="259" spans="13:14" ht="12.75">
      <c r="M259" s="1"/>
      <c r="N259" s="1"/>
    </row>
    <row r="260" spans="13:14" ht="12.75">
      <c r="M260" s="1"/>
      <c r="N260" s="1"/>
    </row>
    <row r="261" spans="13:14" ht="12.75">
      <c r="M261" s="1"/>
      <c r="N261" s="1"/>
    </row>
    <row r="262" spans="13:14" ht="12.75">
      <c r="M262" s="1"/>
      <c r="N262" s="1"/>
    </row>
    <row r="263" spans="13:14" ht="12.75">
      <c r="M263" s="1"/>
      <c r="N263" s="1"/>
    </row>
  </sheetData>
  <sheetProtection/>
  <mergeCells count="14">
    <mergeCell ref="A146:P146"/>
    <mergeCell ref="A28:P28"/>
    <mergeCell ref="A144:P144"/>
    <mergeCell ref="A6:P6"/>
    <mergeCell ref="A8:P8"/>
    <mergeCell ref="A53:P53"/>
    <mergeCell ref="A103:P103"/>
    <mergeCell ref="A26:P26"/>
    <mergeCell ref="A101:P101"/>
    <mergeCell ref="B1:N1"/>
    <mergeCell ref="A3:P3"/>
    <mergeCell ref="A2:P2"/>
    <mergeCell ref="A4:P4"/>
    <mergeCell ref="A51:P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6.00390625" style="2" customWidth="1"/>
    <col min="2" max="2" width="7.140625" style="2" customWidth="1"/>
    <col min="3" max="3" width="21.57421875" style="2" customWidth="1"/>
    <col min="4" max="4" width="6.8515625" style="2" customWidth="1"/>
    <col min="5" max="5" width="11.140625" style="2" customWidth="1"/>
    <col min="6" max="6" width="8.8515625" style="2" customWidth="1"/>
    <col min="7" max="7" width="7.140625" style="2" customWidth="1"/>
    <col min="8" max="8" width="8.00390625" style="2" customWidth="1"/>
    <col min="9" max="9" width="9.140625" style="2" customWidth="1"/>
    <col min="10" max="10" width="6.8515625" style="2" customWidth="1"/>
    <col min="11" max="11" width="8.8515625" style="2" customWidth="1"/>
    <col min="12" max="16384" width="9.140625" style="2" customWidth="1"/>
  </cols>
  <sheetData>
    <row r="1" spans="1:11" ht="28.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8.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8.5" customHeight="1">
      <c r="A3" s="42" t="s">
        <v>78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8.5" customHeight="1">
      <c r="A4" s="38" t="s">
        <v>74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9" customFormat="1" ht="18.75" customHeight="1">
      <c r="A6" s="43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="9" customFormat="1" ht="12.75" hidden="1"/>
    <row r="8" spans="1:11" s="9" customFormat="1" ht="12.75">
      <c r="A8" s="45" t="s">
        <v>92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="9" customFormat="1" ht="12.75"/>
    <row r="10" s="3" customFormat="1" ht="13.5" thickBot="1">
      <c r="A10" s="3" t="s">
        <v>14</v>
      </c>
    </row>
    <row r="11" spans="1:11" s="1" customFormat="1" ht="30.75" thickBot="1">
      <c r="A11" s="10" t="s">
        <v>4</v>
      </c>
      <c r="B11" s="10" t="s">
        <v>5</v>
      </c>
      <c r="C11" s="10" t="s">
        <v>6</v>
      </c>
      <c r="D11" s="10" t="s">
        <v>7</v>
      </c>
      <c r="E11" s="10" t="s">
        <v>8</v>
      </c>
      <c r="F11" s="11" t="s">
        <v>49</v>
      </c>
      <c r="G11" s="11" t="s">
        <v>13</v>
      </c>
      <c r="H11" s="11" t="s">
        <v>74</v>
      </c>
      <c r="I11" s="11" t="s">
        <v>10</v>
      </c>
      <c r="J11" s="11" t="s">
        <v>11</v>
      </c>
      <c r="K11" s="11" t="s">
        <v>12</v>
      </c>
    </row>
    <row r="12" spans="1:11" s="1" customFormat="1" ht="12.75">
      <c r="A12" s="4">
        <v>1</v>
      </c>
      <c r="B12" s="4">
        <v>1</v>
      </c>
      <c r="C12" s="4" t="s">
        <v>71</v>
      </c>
      <c r="D12" s="4">
        <v>1995</v>
      </c>
      <c r="E12" s="4" t="s">
        <v>45</v>
      </c>
      <c r="F12" s="12">
        <v>48.4</v>
      </c>
      <c r="G12" s="4" t="s">
        <v>19</v>
      </c>
      <c r="H12" s="4">
        <v>18</v>
      </c>
      <c r="I12" s="4">
        <f>H12*2*2</f>
        <v>72</v>
      </c>
      <c r="J12" s="4">
        <v>1</v>
      </c>
      <c r="K12" s="4">
        <f>I12/F12</f>
        <v>1.4876033057851241</v>
      </c>
    </row>
    <row r="13" spans="1:11" s="1" customFormat="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="3" customFormat="1" ht="13.5" thickBot="1">
      <c r="A14" s="3" t="s">
        <v>14</v>
      </c>
    </row>
    <row r="15" spans="1:11" s="1" customFormat="1" ht="30.75" thickBot="1">
      <c r="A15" s="10" t="s">
        <v>4</v>
      </c>
      <c r="B15" s="10" t="s">
        <v>5</v>
      </c>
      <c r="C15" s="10" t="s">
        <v>6</v>
      </c>
      <c r="D15" s="10" t="s">
        <v>7</v>
      </c>
      <c r="E15" s="10" t="s">
        <v>8</v>
      </c>
      <c r="F15" s="11" t="s">
        <v>49</v>
      </c>
      <c r="G15" s="11" t="s">
        <v>13</v>
      </c>
      <c r="H15" s="11" t="s">
        <v>74</v>
      </c>
      <c r="I15" s="11" t="s">
        <v>10</v>
      </c>
      <c r="J15" s="11" t="s">
        <v>11</v>
      </c>
      <c r="K15" s="11" t="s">
        <v>12</v>
      </c>
    </row>
    <row r="16" spans="1:11" s="1" customFormat="1" ht="12.75">
      <c r="A16" s="4">
        <v>1</v>
      </c>
      <c r="B16" s="4">
        <v>2</v>
      </c>
      <c r="C16" s="4" t="s">
        <v>62</v>
      </c>
      <c r="D16" s="4">
        <v>1996</v>
      </c>
      <c r="E16" s="4" t="s">
        <v>55</v>
      </c>
      <c r="F16" s="4">
        <v>86.2</v>
      </c>
      <c r="G16" s="4" t="s">
        <v>19</v>
      </c>
      <c r="H16" s="4">
        <v>38</v>
      </c>
      <c r="I16" s="4">
        <f>H16*2*2</f>
        <v>152</v>
      </c>
      <c r="J16" s="4">
        <v>1</v>
      </c>
      <c r="K16" s="4">
        <f>I16/F16</f>
        <v>1.7633410672853829</v>
      </c>
    </row>
    <row r="17" spans="1:11" s="1" customFormat="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9" customFormat="1" ht="18.75" customHeight="1">
      <c r="A18" s="43" t="s">
        <v>79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="9" customFormat="1" ht="12.75" hidden="1"/>
    <row r="20" spans="1:11" s="9" customFormat="1" ht="12.75">
      <c r="A20" s="45" t="s">
        <v>92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="9" customFormat="1" ht="12.75"/>
    <row r="22" s="3" customFormat="1" ht="13.5" thickBot="1">
      <c r="A22" s="3" t="s">
        <v>15</v>
      </c>
    </row>
    <row r="23" spans="1:11" s="1" customFormat="1" ht="30.75" thickBot="1">
      <c r="A23" s="10" t="s">
        <v>4</v>
      </c>
      <c r="B23" s="10" t="s">
        <v>5</v>
      </c>
      <c r="C23" s="10" t="s">
        <v>6</v>
      </c>
      <c r="D23" s="10" t="s">
        <v>7</v>
      </c>
      <c r="E23" s="10" t="s">
        <v>8</v>
      </c>
      <c r="F23" s="11" t="s">
        <v>49</v>
      </c>
      <c r="G23" s="11" t="s">
        <v>13</v>
      </c>
      <c r="H23" s="11" t="s">
        <v>74</v>
      </c>
      <c r="I23" s="11" t="s">
        <v>10</v>
      </c>
      <c r="J23" s="11" t="s">
        <v>11</v>
      </c>
      <c r="K23" s="11" t="s">
        <v>12</v>
      </c>
    </row>
    <row r="24" spans="1:11" s="1" customFormat="1" ht="12.75">
      <c r="A24" s="4">
        <v>1</v>
      </c>
      <c r="B24" s="4">
        <v>3</v>
      </c>
      <c r="C24" s="4" t="s">
        <v>63</v>
      </c>
      <c r="D24" s="4">
        <v>1993</v>
      </c>
      <c r="E24" s="4" t="s">
        <v>55</v>
      </c>
      <c r="F24" s="4">
        <v>57.8</v>
      </c>
      <c r="G24" s="4" t="s">
        <v>19</v>
      </c>
      <c r="H24" s="4">
        <v>75</v>
      </c>
      <c r="I24" s="4">
        <f>H24*2</f>
        <v>150</v>
      </c>
      <c r="J24" s="4">
        <v>1</v>
      </c>
      <c r="K24" s="4">
        <f>I24/F24</f>
        <v>2.595155709342561</v>
      </c>
    </row>
    <row r="25" spans="1:11" s="1" customFormat="1" ht="12.75">
      <c r="A25" s="4">
        <v>1</v>
      </c>
      <c r="B25" s="4" t="s">
        <v>96</v>
      </c>
      <c r="C25" s="4" t="s">
        <v>71</v>
      </c>
      <c r="D25" s="4">
        <v>1995</v>
      </c>
      <c r="E25" s="4" t="s">
        <v>45</v>
      </c>
      <c r="F25" s="12">
        <v>48.4</v>
      </c>
      <c r="G25" s="4" t="s">
        <v>19</v>
      </c>
      <c r="H25" s="4">
        <v>18</v>
      </c>
      <c r="I25" s="4">
        <f>H25*2</f>
        <v>36</v>
      </c>
      <c r="J25" s="4">
        <v>1</v>
      </c>
      <c r="K25" s="4">
        <f>I25/F25</f>
        <v>0.7438016528925621</v>
      </c>
    </row>
    <row r="26" s="9" customFormat="1" ht="12.75"/>
    <row r="27" s="3" customFormat="1" ht="13.5" thickBot="1">
      <c r="A27" s="3" t="s">
        <v>16</v>
      </c>
    </row>
    <row r="28" spans="1:11" s="1" customFormat="1" ht="30.75" thickBot="1">
      <c r="A28" s="10" t="s">
        <v>4</v>
      </c>
      <c r="B28" s="10" t="s">
        <v>5</v>
      </c>
      <c r="C28" s="10" t="s">
        <v>6</v>
      </c>
      <c r="D28" s="10" t="s">
        <v>7</v>
      </c>
      <c r="E28" s="10" t="s">
        <v>8</v>
      </c>
      <c r="F28" s="11" t="s">
        <v>49</v>
      </c>
      <c r="G28" s="11" t="s">
        <v>13</v>
      </c>
      <c r="H28" s="11" t="s">
        <v>74</v>
      </c>
      <c r="I28" s="11" t="s">
        <v>10</v>
      </c>
      <c r="J28" s="11" t="s">
        <v>11</v>
      </c>
      <c r="K28" s="11" t="s">
        <v>12</v>
      </c>
    </row>
    <row r="29" spans="1:11" s="1" customFormat="1" ht="12.75">
      <c r="A29" s="4">
        <v>2</v>
      </c>
      <c r="B29" s="4">
        <v>1</v>
      </c>
      <c r="C29" s="4" t="s">
        <v>54</v>
      </c>
      <c r="D29" s="4">
        <v>1965</v>
      </c>
      <c r="E29" s="4" t="s">
        <v>55</v>
      </c>
      <c r="F29" s="4">
        <v>82.5</v>
      </c>
      <c r="G29" s="4" t="s">
        <v>19</v>
      </c>
      <c r="H29" s="4">
        <v>57</v>
      </c>
      <c r="I29" s="4">
        <f>H29*2</f>
        <v>114</v>
      </c>
      <c r="J29" s="4">
        <v>2</v>
      </c>
      <c r="K29" s="4">
        <f>I29/F29</f>
        <v>1.3818181818181818</v>
      </c>
    </row>
    <row r="30" spans="1:11" s="1" customFormat="1" ht="12.75">
      <c r="A30" s="4">
        <v>2</v>
      </c>
      <c r="B30" s="4">
        <v>2</v>
      </c>
      <c r="C30" s="4" t="s">
        <v>56</v>
      </c>
      <c r="D30" s="4">
        <v>1969</v>
      </c>
      <c r="E30" s="4" t="s">
        <v>55</v>
      </c>
      <c r="F30" s="12">
        <v>110</v>
      </c>
      <c r="G30" s="4" t="s">
        <v>19</v>
      </c>
      <c r="H30" s="4">
        <v>40</v>
      </c>
      <c r="I30" s="4">
        <f>H30*2</f>
        <v>80</v>
      </c>
      <c r="J30" s="4">
        <v>3</v>
      </c>
      <c r="K30" s="4">
        <f>I30/F30</f>
        <v>0.7272727272727273</v>
      </c>
    </row>
    <row r="31" spans="1:11" s="1" customFormat="1" ht="12.75">
      <c r="A31" s="4">
        <v>2</v>
      </c>
      <c r="B31" s="4">
        <v>3</v>
      </c>
      <c r="C31" s="4" t="s">
        <v>80</v>
      </c>
      <c r="D31" s="4">
        <v>1972</v>
      </c>
      <c r="E31" s="4" t="s">
        <v>81</v>
      </c>
      <c r="F31" s="12">
        <v>70.6</v>
      </c>
      <c r="G31" s="4" t="s">
        <v>19</v>
      </c>
      <c r="H31" s="4">
        <v>142</v>
      </c>
      <c r="I31" s="4">
        <f>H31*2</f>
        <v>284</v>
      </c>
      <c r="J31" s="4">
        <v>1</v>
      </c>
      <c r="K31" s="4">
        <f>I31/F31</f>
        <v>4.022662889518414</v>
      </c>
    </row>
    <row r="32" s="9" customFormat="1" ht="12.75"/>
    <row r="33" spans="1:11" s="9" customFormat="1" ht="18.75" customHeight="1">
      <c r="A33" s="43" t="s">
        <v>28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="9" customFormat="1" ht="12.75" hidden="1"/>
    <row r="35" spans="1:11" s="9" customFormat="1" ht="12.75">
      <c r="A35" s="45" t="s">
        <v>93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="9" customFormat="1" ht="12.75"/>
    <row r="37" s="3" customFormat="1" ht="13.5" thickBot="1">
      <c r="A37" s="3" t="s">
        <v>17</v>
      </c>
    </row>
    <row r="38" spans="1:11" s="1" customFormat="1" ht="30.75" thickBot="1">
      <c r="A38" s="10" t="s">
        <v>4</v>
      </c>
      <c r="B38" s="10" t="s">
        <v>5</v>
      </c>
      <c r="C38" s="10" t="s">
        <v>6</v>
      </c>
      <c r="D38" s="10" t="s">
        <v>7</v>
      </c>
      <c r="E38" s="10" t="s">
        <v>8</v>
      </c>
      <c r="F38" s="11" t="s">
        <v>49</v>
      </c>
      <c r="G38" s="11" t="s">
        <v>13</v>
      </c>
      <c r="H38" s="11" t="s">
        <v>74</v>
      </c>
      <c r="I38" s="11" t="s">
        <v>10</v>
      </c>
      <c r="J38" s="11" t="s">
        <v>11</v>
      </c>
      <c r="K38" s="11" t="s">
        <v>12</v>
      </c>
    </row>
    <row r="39" spans="1:11" s="1" customFormat="1" ht="12.75">
      <c r="A39" s="4">
        <v>3</v>
      </c>
      <c r="B39" s="4">
        <v>1</v>
      </c>
      <c r="C39" s="4" t="s">
        <v>65</v>
      </c>
      <c r="D39" s="4">
        <v>1994</v>
      </c>
      <c r="E39" s="4" t="s">
        <v>45</v>
      </c>
      <c r="F39" s="12">
        <v>53</v>
      </c>
      <c r="G39" s="4" t="s">
        <v>19</v>
      </c>
      <c r="H39" s="4">
        <v>25</v>
      </c>
      <c r="I39" s="4">
        <f>H39*3</f>
        <v>75</v>
      </c>
      <c r="J39" s="4">
        <v>1</v>
      </c>
      <c r="K39" s="4">
        <f>I39/F39</f>
        <v>1.4150943396226414</v>
      </c>
    </row>
    <row r="40" s="9" customFormat="1" ht="12.75"/>
    <row r="41" s="3" customFormat="1" ht="13.5" thickBot="1">
      <c r="A41" s="3" t="s">
        <v>20</v>
      </c>
    </row>
    <row r="42" spans="1:11" s="1" customFormat="1" ht="30.75" thickBot="1">
      <c r="A42" s="10" t="s">
        <v>4</v>
      </c>
      <c r="B42" s="10" t="s">
        <v>5</v>
      </c>
      <c r="C42" s="10" t="s">
        <v>6</v>
      </c>
      <c r="D42" s="10" t="s">
        <v>7</v>
      </c>
      <c r="E42" s="10" t="s">
        <v>8</v>
      </c>
      <c r="F42" s="11" t="s">
        <v>49</v>
      </c>
      <c r="G42" s="11" t="s">
        <v>13</v>
      </c>
      <c r="H42" s="11" t="s">
        <v>74</v>
      </c>
      <c r="I42" s="11" t="s">
        <v>10</v>
      </c>
      <c r="J42" s="11" t="s">
        <v>11</v>
      </c>
      <c r="K42" s="11" t="s">
        <v>12</v>
      </c>
    </row>
    <row r="43" spans="1:11" s="1" customFormat="1" ht="12.75">
      <c r="A43" s="4">
        <v>3</v>
      </c>
      <c r="B43" s="4">
        <v>2</v>
      </c>
      <c r="C43" s="4" t="s">
        <v>42</v>
      </c>
      <c r="D43" s="4">
        <v>1994</v>
      </c>
      <c r="E43" s="4" t="s">
        <v>41</v>
      </c>
      <c r="F43" s="4">
        <v>62.9</v>
      </c>
      <c r="G43" s="4" t="s">
        <v>19</v>
      </c>
      <c r="H43" s="4">
        <v>95</v>
      </c>
      <c r="I43" s="4">
        <f>H43*3</f>
        <v>285</v>
      </c>
      <c r="J43" s="4">
        <v>1</v>
      </c>
      <c r="K43" s="4">
        <f>I43/F43</f>
        <v>4.531001589825119</v>
      </c>
    </row>
    <row r="44" spans="1:11" s="1" customFormat="1" ht="12.75">
      <c r="A44" s="4">
        <v>3</v>
      </c>
      <c r="B44" s="4">
        <v>3</v>
      </c>
      <c r="C44" s="4" t="s">
        <v>66</v>
      </c>
      <c r="D44" s="4">
        <v>19595</v>
      </c>
      <c r="E44" s="4" t="s">
        <v>45</v>
      </c>
      <c r="F44" s="12">
        <v>63</v>
      </c>
      <c r="G44" s="4" t="s">
        <v>19</v>
      </c>
      <c r="H44" s="4">
        <v>35</v>
      </c>
      <c r="I44" s="4">
        <f>H44*3</f>
        <v>105</v>
      </c>
      <c r="J44" s="4">
        <v>2</v>
      </c>
      <c r="K44" s="4">
        <f>I44/F44</f>
        <v>1.6666666666666667</v>
      </c>
    </row>
    <row r="45" s="9" customFormat="1" ht="12.75"/>
    <row r="46" s="3" customFormat="1" ht="13.5" thickBot="1">
      <c r="A46" s="3" t="s">
        <v>22</v>
      </c>
    </row>
    <row r="47" spans="1:11" s="1" customFormat="1" ht="30.75" thickBot="1">
      <c r="A47" s="10" t="s">
        <v>4</v>
      </c>
      <c r="B47" s="10" t="s">
        <v>5</v>
      </c>
      <c r="C47" s="10" t="s">
        <v>6</v>
      </c>
      <c r="D47" s="10" t="s">
        <v>7</v>
      </c>
      <c r="E47" s="10" t="s">
        <v>8</v>
      </c>
      <c r="F47" s="11" t="s">
        <v>49</v>
      </c>
      <c r="G47" s="11" t="s">
        <v>13</v>
      </c>
      <c r="H47" s="11" t="s">
        <v>74</v>
      </c>
      <c r="I47" s="11" t="s">
        <v>10</v>
      </c>
      <c r="J47" s="11" t="s">
        <v>11</v>
      </c>
      <c r="K47" s="11" t="s">
        <v>12</v>
      </c>
    </row>
    <row r="48" spans="1:11" s="1" customFormat="1" ht="12.75">
      <c r="A48" s="4">
        <v>3</v>
      </c>
      <c r="B48" s="4">
        <v>4</v>
      </c>
      <c r="C48" s="4" t="s">
        <v>44</v>
      </c>
      <c r="D48" s="4">
        <v>1995</v>
      </c>
      <c r="E48" s="4" t="s">
        <v>45</v>
      </c>
      <c r="F48" s="4">
        <v>76.8</v>
      </c>
      <c r="G48" s="4" t="s">
        <v>19</v>
      </c>
      <c r="H48" s="4">
        <v>102</v>
      </c>
      <c r="I48" s="4">
        <f>H48*3</f>
        <v>306</v>
      </c>
      <c r="J48" s="4">
        <v>1</v>
      </c>
      <c r="K48" s="4">
        <f>I48/F48</f>
        <v>3.984375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="3" customFormat="1" ht="13.5" thickBot="1">
      <c r="A50" s="3" t="s">
        <v>23</v>
      </c>
    </row>
    <row r="51" spans="1:11" s="1" customFormat="1" ht="30.75" thickBot="1">
      <c r="A51" s="10" t="s">
        <v>4</v>
      </c>
      <c r="B51" s="10" t="s">
        <v>5</v>
      </c>
      <c r="C51" s="10" t="s">
        <v>6</v>
      </c>
      <c r="D51" s="10" t="s">
        <v>7</v>
      </c>
      <c r="E51" s="10" t="s">
        <v>8</v>
      </c>
      <c r="F51" s="11" t="s">
        <v>49</v>
      </c>
      <c r="G51" s="11" t="s">
        <v>13</v>
      </c>
      <c r="H51" s="11" t="s">
        <v>74</v>
      </c>
      <c r="I51" s="11" t="s">
        <v>10</v>
      </c>
      <c r="J51" s="11" t="s">
        <v>11</v>
      </c>
      <c r="K51" s="11" t="s">
        <v>12</v>
      </c>
    </row>
    <row r="52" spans="1:11" s="1" customFormat="1" ht="12.75">
      <c r="A52" s="4">
        <v>4</v>
      </c>
      <c r="B52" s="4">
        <v>1</v>
      </c>
      <c r="C52" s="4" t="s">
        <v>47</v>
      </c>
      <c r="D52" s="4">
        <v>1997</v>
      </c>
      <c r="E52" s="4" t="s">
        <v>41</v>
      </c>
      <c r="F52" s="4">
        <v>78.2</v>
      </c>
      <c r="G52" s="4" t="s">
        <v>19</v>
      </c>
      <c r="H52" s="4">
        <v>91</v>
      </c>
      <c r="I52" s="4">
        <f>H52*3</f>
        <v>273</v>
      </c>
      <c r="J52" s="4">
        <v>1</v>
      </c>
      <c r="K52" s="4">
        <f>I52/F52</f>
        <v>3.4910485933503836</v>
      </c>
    </row>
    <row r="53" spans="1:11" s="1" customFormat="1" ht="12.75">
      <c r="A53" s="4">
        <v>4</v>
      </c>
      <c r="B53" s="4">
        <v>2</v>
      </c>
      <c r="C53" s="4" t="s">
        <v>68</v>
      </c>
      <c r="D53" s="4">
        <v>1995</v>
      </c>
      <c r="E53" s="4" t="s">
        <v>45</v>
      </c>
      <c r="F53" s="4">
        <v>80.1</v>
      </c>
      <c r="G53" s="4" t="s">
        <v>19</v>
      </c>
      <c r="H53" s="4">
        <v>75</v>
      </c>
      <c r="I53" s="4">
        <f>H53*3</f>
        <v>225</v>
      </c>
      <c r="J53" s="4">
        <v>2</v>
      </c>
      <c r="K53" s="4">
        <f>I53/F53</f>
        <v>2.808988764044944</v>
      </c>
    </row>
    <row r="54" s="9" customFormat="1" ht="12.75"/>
    <row r="55" s="3" customFormat="1" ht="13.5" thickBot="1">
      <c r="A55" s="3" t="s">
        <v>24</v>
      </c>
    </row>
    <row r="56" spans="1:11" s="1" customFormat="1" ht="30.75" thickBot="1">
      <c r="A56" s="10" t="s">
        <v>4</v>
      </c>
      <c r="B56" s="10" t="s">
        <v>5</v>
      </c>
      <c r="C56" s="10" t="s">
        <v>6</v>
      </c>
      <c r="D56" s="10" t="s">
        <v>7</v>
      </c>
      <c r="E56" s="10" t="s">
        <v>8</v>
      </c>
      <c r="F56" s="11" t="s">
        <v>49</v>
      </c>
      <c r="G56" s="11" t="s">
        <v>13</v>
      </c>
      <c r="H56" s="11" t="s">
        <v>74</v>
      </c>
      <c r="I56" s="11" t="s">
        <v>10</v>
      </c>
      <c r="J56" s="11" t="s">
        <v>11</v>
      </c>
      <c r="K56" s="11" t="s">
        <v>12</v>
      </c>
    </row>
    <row r="57" spans="1:11" s="1" customFormat="1" ht="12.75">
      <c r="A57" s="4">
        <v>4</v>
      </c>
      <c r="B57" s="4">
        <v>3</v>
      </c>
      <c r="C57" s="4" t="s">
        <v>48</v>
      </c>
      <c r="D57" s="4">
        <v>1996</v>
      </c>
      <c r="E57" s="4" t="s">
        <v>41</v>
      </c>
      <c r="F57" s="4">
        <v>104.5</v>
      </c>
      <c r="G57" s="4" t="s">
        <v>19</v>
      </c>
      <c r="H57" s="4">
        <v>50</v>
      </c>
      <c r="I57" s="4">
        <f>H57*3</f>
        <v>150</v>
      </c>
      <c r="J57" s="4">
        <v>1</v>
      </c>
      <c r="K57" s="4">
        <f>I57/F57</f>
        <v>1.4354066985645932</v>
      </c>
    </row>
    <row r="58" spans="1:11" s="1" customFormat="1" ht="12.75">
      <c r="A58" s="4">
        <v>4</v>
      </c>
      <c r="B58" s="4">
        <v>4</v>
      </c>
      <c r="C58" s="4" t="s">
        <v>87</v>
      </c>
      <c r="D58" s="4">
        <v>1994</v>
      </c>
      <c r="E58" s="4" t="s">
        <v>45</v>
      </c>
      <c r="F58" s="4">
        <v>94.1</v>
      </c>
      <c r="G58" s="4" t="s">
        <v>19</v>
      </c>
      <c r="H58" s="4">
        <v>30</v>
      </c>
      <c r="I58" s="4">
        <f>H58*3</f>
        <v>90</v>
      </c>
      <c r="J58" s="4">
        <v>2</v>
      </c>
      <c r="K58" s="4">
        <f>I58/F58</f>
        <v>0.9564293304994687</v>
      </c>
    </row>
    <row r="59" spans="1:11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s="9" customFormat="1" ht="18.75" customHeight="1">
      <c r="A60" s="43" t="s">
        <v>25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="9" customFormat="1" ht="12.75" hidden="1"/>
    <row r="62" spans="1:11" s="9" customFormat="1" ht="12.75">
      <c r="A62" s="45" t="s">
        <v>93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="9" customFormat="1" ht="12.75"/>
    <row r="64" s="3" customFormat="1" ht="13.5" thickBot="1">
      <c r="A64" s="3" t="s">
        <v>30</v>
      </c>
    </row>
    <row r="65" spans="1:11" s="1" customFormat="1" ht="30.75" thickBot="1">
      <c r="A65" s="10" t="s">
        <v>4</v>
      </c>
      <c r="B65" s="10" t="s">
        <v>5</v>
      </c>
      <c r="C65" s="10" t="s">
        <v>6</v>
      </c>
      <c r="D65" s="10" t="s">
        <v>7</v>
      </c>
      <c r="E65" s="10" t="s">
        <v>8</v>
      </c>
      <c r="F65" s="11" t="s">
        <v>49</v>
      </c>
      <c r="G65" s="11" t="s">
        <v>13</v>
      </c>
      <c r="H65" s="11" t="s">
        <v>74</v>
      </c>
      <c r="I65" s="11" t="s">
        <v>10</v>
      </c>
      <c r="J65" s="11" t="s">
        <v>11</v>
      </c>
      <c r="K65" s="11" t="s">
        <v>12</v>
      </c>
    </row>
    <row r="66" spans="1:11" s="1" customFormat="1" ht="12.75">
      <c r="A66" s="4">
        <v>5</v>
      </c>
      <c r="B66" s="4">
        <v>1</v>
      </c>
      <c r="C66" s="4" t="s">
        <v>50</v>
      </c>
      <c r="D66" s="4">
        <v>1995</v>
      </c>
      <c r="E66" s="4" t="s">
        <v>41</v>
      </c>
      <c r="F66" s="4">
        <v>65.2</v>
      </c>
      <c r="G66" s="4" t="s">
        <v>29</v>
      </c>
      <c r="H66" s="4">
        <v>50</v>
      </c>
      <c r="I66" s="4">
        <f>H66*3</f>
        <v>150</v>
      </c>
      <c r="J66" s="4">
        <v>1</v>
      </c>
      <c r="K66" s="4">
        <f>I66/F66</f>
        <v>2.3006134969325154</v>
      </c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="3" customFormat="1" ht="13.5" thickBot="1">
      <c r="A68" s="3" t="s">
        <v>82</v>
      </c>
    </row>
    <row r="69" spans="1:11" s="1" customFormat="1" ht="30.75" thickBot="1">
      <c r="A69" s="10" t="s">
        <v>4</v>
      </c>
      <c r="B69" s="10" t="s">
        <v>5</v>
      </c>
      <c r="C69" s="10" t="s">
        <v>6</v>
      </c>
      <c r="D69" s="10" t="s">
        <v>7</v>
      </c>
      <c r="E69" s="10" t="s">
        <v>8</v>
      </c>
      <c r="F69" s="11" t="s">
        <v>49</v>
      </c>
      <c r="G69" s="11" t="s">
        <v>13</v>
      </c>
      <c r="H69" s="11" t="s">
        <v>74</v>
      </c>
      <c r="I69" s="11" t="s">
        <v>10</v>
      </c>
      <c r="J69" s="11" t="s">
        <v>11</v>
      </c>
      <c r="K69" s="11" t="s">
        <v>12</v>
      </c>
    </row>
    <row r="70" spans="1:11" s="1" customFormat="1" ht="12.75">
      <c r="A70" s="4">
        <v>5</v>
      </c>
      <c r="B70" s="4">
        <v>2</v>
      </c>
      <c r="C70" s="4" t="s">
        <v>83</v>
      </c>
      <c r="D70" s="4">
        <v>1987</v>
      </c>
      <c r="E70" s="4" t="s">
        <v>81</v>
      </c>
      <c r="F70" s="12">
        <v>84.7</v>
      </c>
      <c r="G70" s="4" t="s">
        <v>29</v>
      </c>
      <c r="H70" s="4">
        <v>101</v>
      </c>
      <c r="I70" s="4">
        <f>H70*3</f>
        <v>303</v>
      </c>
      <c r="J70" s="4">
        <v>1</v>
      </c>
      <c r="K70" s="4">
        <f>I70/F70</f>
        <v>3.5773317591499407</v>
      </c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="3" customFormat="1" ht="13.5" thickBot="1">
      <c r="A72" s="3" t="s">
        <v>73</v>
      </c>
    </row>
    <row r="73" spans="1:11" s="1" customFormat="1" ht="30.75" thickBot="1">
      <c r="A73" s="10" t="s">
        <v>4</v>
      </c>
      <c r="B73" s="10" t="s">
        <v>5</v>
      </c>
      <c r="C73" s="10" t="s">
        <v>6</v>
      </c>
      <c r="D73" s="10" t="s">
        <v>7</v>
      </c>
      <c r="E73" s="10" t="s">
        <v>8</v>
      </c>
      <c r="F73" s="11" t="s">
        <v>49</v>
      </c>
      <c r="G73" s="11" t="s">
        <v>13</v>
      </c>
      <c r="H73" s="11" t="s">
        <v>74</v>
      </c>
      <c r="I73" s="11" t="s">
        <v>10</v>
      </c>
      <c r="J73" s="11" t="s">
        <v>11</v>
      </c>
      <c r="K73" s="11" t="s">
        <v>12</v>
      </c>
    </row>
    <row r="74" spans="1:11" s="1" customFormat="1" ht="12.75">
      <c r="A74" s="4">
        <v>5</v>
      </c>
      <c r="B74" s="4">
        <v>3</v>
      </c>
      <c r="C74" s="4" t="s">
        <v>75</v>
      </c>
      <c r="D74" s="4">
        <v>1962</v>
      </c>
      <c r="E74" s="4" t="s">
        <v>76</v>
      </c>
      <c r="F74" s="4">
        <v>92.9</v>
      </c>
      <c r="G74" s="4" t="s">
        <v>29</v>
      </c>
      <c r="H74" s="4">
        <v>20</v>
      </c>
      <c r="I74" s="4">
        <f>H74*3</f>
        <v>60</v>
      </c>
      <c r="J74" s="4">
        <v>1</v>
      </c>
      <c r="K74" s="4">
        <f>I74/F74</f>
        <v>0.6458557588805166</v>
      </c>
    </row>
    <row r="75" spans="1:1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="3" customFormat="1" ht="13.5" thickBot="1">
      <c r="A76" s="3" t="s">
        <v>77</v>
      </c>
    </row>
    <row r="77" spans="1:11" s="1" customFormat="1" ht="30.75" thickBot="1">
      <c r="A77" s="10" t="s">
        <v>4</v>
      </c>
      <c r="B77" s="10" t="s">
        <v>5</v>
      </c>
      <c r="C77" s="10" t="s">
        <v>6</v>
      </c>
      <c r="D77" s="10" t="s">
        <v>7</v>
      </c>
      <c r="E77" s="10" t="s">
        <v>8</v>
      </c>
      <c r="F77" s="11" t="s">
        <v>49</v>
      </c>
      <c r="G77" s="11" t="s">
        <v>13</v>
      </c>
      <c r="H77" s="11" t="s">
        <v>74</v>
      </c>
      <c r="I77" s="11" t="s">
        <v>10</v>
      </c>
      <c r="J77" s="11" t="s">
        <v>11</v>
      </c>
      <c r="K77" s="11" t="s">
        <v>12</v>
      </c>
    </row>
    <row r="78" spans="1:11" s="1" customFormat="1" ht="12.75">
      <c r="A78" s="4">
        <v>5</v>
      </c>
      <c r="B78" s="4">
        <v>4</v>
      </c>
      <c r="C78" s="4" t="s">
        <v>69</v>
      </c>
      <c r="D78" s="4">
        <v>1995</v>
      </c>
      <c r="E78" s="4" t="s">
        <v>45</v>
      </c>
      <c r="F78" s="4">
        <v>97.8</v>
      </c>
      <c r="G78" s="4" t="s">
        <v>29</v>
      </c>
      <c r="H78" s="4">
        <v>37</v>
      </c>
      <c r="I78" s="4">
        <f>H78*3</f>
        <v>111</v>
      </c>
      <c r="J78" s="4">
        <v>1</v>
      </c>
      <c r="K78" s="4">
        <f>I78/F78</f>
        <v>1.1349693251533743</v>
      </c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9" customFormat="1" ht="18.75" customHeight="1">
      <c r="A80" s="43" t="s">
        <v>31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="9" customFormat="1" ht="12.75" hidden="1"/>
    <row r="82" spans="1:11" s="9" customFormat="1" ht="12.75">
      <c r="A82" s="45" t="s">
        <v>93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="9" customFormat="1" ht="12.75"/>
    <row r="84" s="3" customFormat="1" ht="13.5" thickBot="1">
      <c r="A84" s="3" t="s">
        <v>33</v>
      </c>
    </row>
    <row r="85" spans="1:11" s="1" customFormat="1" ht="30.75" thickBot="1">
      <c r="A85" s="10" t="s">
        <v>4</v>
      </c>
      <c r="B85" s="10" t="s">
        <v>5</v>
      </c>
      <c r="C85" s="10" t="s">
        <v>6</v>
      </c>
      <c r="D85" s="10" t="s">
        <v>7</v>
      </c>
      <c r="E85" s="10" t="s">
        <v>8</v>
      </c>
      <c r="F85" s="11" t="s">
        <v>49</v>
      </c>
      <c r="G85" s="11" t="s">
        <v>13</v>
      </c>
      <c r="H85" s="11" t="s">
        <v>74</v>
      </c>
      <c r="I85" s="11" t="s">
        <v>10</v>
      </c>
      <c r="J85" s="11" t="s">
        <v>11</v>
      </c>
      <c r="K85" s="11" t="s">
        <v>12</v>
      </c>
    </row>
    <row r="86" spans="1:11" s="1" customFormat="1" ht="12.75">
      <c r="A86" s="4">
        <v>6</v>
      </c>
      <c r="B86" s="4">
        <v>1</v>
      </c>
      <c r="C86" s="4" t="s">
        <v>84</v>
      </c>
      <c r="D86" s="4">
        <v>1987</v>
      </c>
      <c r="E86" s="4" t="s">
        <v>41</v>
      </c>
      <c r="F86" s="4">
        <v>67.6</v>
      </c>
      <c r="G86" s="4" t="s">
        <v>32</v>
      </c>
      <c r="H86" s="4">
        <v>25</v>
      </c>
      <c r="I86" s="4">
        <f>H86*3</f>
        <v>75</v>
      </c>
      <c r="J86" s="4">
        <v>1</v>
      </c>
      <c r="K86" s="4">
        <f>I86/F86</f>
        <v>1.1094674556213018</v>
      </c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="3" customFormat="1" ht="13.5" thickBot="1">
      <c r="A88" s="3" t="s">
        <v>35</v>
      </c>
    </row>
    <row r="89" spans="1:11" s="1" customFormat="1" ht="30.75" thickBot="1">
      <c r="A89" s="10" t="s">
        <v>4</v>
      </c>
      <c r="B89" s="10" t="s">
        <v>5</v>
      </c>
      <c r="C89" s="10" t="s">
        <v>6</v>
      </c>
      <c r="D89" s="10" t="s">
        <v>7</v>
      </c>
      <c r="E89" s="10" t="s">
        <v>8</v>
      </c>
      <c r="F89" s="11" t="s">
        <v>49</v>
      </c>
      <c r="G89" s="11" t="s">
        <v>13</v>
      </c>
      <c r="H89" s="11" t="s">
        <v>74</v>
      </c>
      <c r="I89" s="11" t="s">
        <v>10</v>
      </c>
      <c r="J89" s="11" t="s">
        <v>11</v>
      </c>
      <c r="K89" s="11" t="s">
        <v>12</v>
      </c>
    </row>
    <row r="90" spans="1:11" s="1" customFormat="1" ht="12.75">
      <c r="A90" s="4">
        <v>6</v>
      </c>
      <c r="B90" s="4">
        <v>2</v>
      </c>
      <c r="C90" s="4" t="s">
        <v>60</v>
      </c>
      <c r="D90" s="4">
        <v>1964</v>
      </c>
      <c r="E90" s="4" t="s">
        <v>55</v>
      </c>
      <c r="F90" s="12">
        <v>78</v>
      </c>
      <c r="G90" s="4" t="s">
        <v>32</v>
      </c>
      <c r="H90" s="4">
        <v>20</v>
      </c>
      <c r="I90" s="4">
        <f>H90*3</f>
        <v>60</v>
      </c>
      <c r="J90" s="4">
        <v>1</v>
      </c>
      <c r="K90" s="4">
        <f>I90/F90</f>
        <v>0.7692307692307693</v>
      </c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="3" customFormat="1" ht="13.5" thickBot="1">
      <c r="A92" s="3" t="s">
        <v>36</v>
      </c>
    </row>
    <row r="93" spans="1:11" s="1" customFormat="1" ht="30.75" thickBot="1">
      <c r="A93" s="10" t="s">
        <v>4</v>
      </c>
      <c r="B93" s="10" t="s">
        <v>5</v>
      </c>
      <c r="C93" s="10" t="s">
        <v>6</v>
      </c>
      <c r="D93" s="10" t="s">
        <v>7</v>
      </c>
      <c r="E93" s="10" t="s">
        <v>8</v>
      </c>
      <c r="F93" s="11" t="s">
        <v>49</v>
      </c>
      <c r="G93" s="11" t="s">
        <v>13</v>
      </c>
      <c r="H93" s="11" t="s">
        <v>74</v>
      </c>
      <c r="I93" s="11" t="s">
        <v>10</v>
      </c>
      <c r="J93" s="11" t="s">
        <v>11</v>
      </c>
      <c r="K93" s="11" t="s">
        <v>12</v>
      </c>
    </row>
    <row r="94" spans="1:11" s="1" customFormat="1" ht="12.75">
      <c r="A94" s="4">
        <v>6</v>
      </c>
      <c r="B94" s="4">
        <v>3</v>
      </c>
      <c r="C94" s="4" t="s">
        <v>52</v>
      </c>
      <c r="D94" s="4">
        <v>1991</v>
      </c>
      <c r="E94" s="4" t="s">
        <v>41</v>
      </c>
      <c r="F94" s="4">
        <v>83.3</v>
      </c>
      <c r="G94" s="4" t="s">
        <v>32</v>
      </c>
      <c r="H94" s="4">
        <v>41</v>
      </c>
      <c r="I94" s="4">
        <f>H94*3</f>
        <v>123</v>
      </c>
      <c r="J94" s="4">
        <v>1</v>
      </c>
      <c r="K94" s="4">
        <f>I94/F94</f>
        <v>1.4765906362545018</v>
      </c>
    </row>
    <row r="95" spans="1:11" s="1" customFormat="1" ht="12.75">
      <c r="A95" s="4">
        <v>6</v>
      </c>
      <c r="B95" s="4">
        <v>4</v>
      </c>
      <c r="C95" s="4" t="s">
        <v>85</v>
      </c>
      <c r="D95" s="4">
        <v>1981</v>
      </c>
      <c r="E95" s="4" t="s">
        <v>76</v>
      </c>
      <c r="F95" s="4">
        <v>84.6</v>
      </c>
      <c r="G95" s="4" t="s">
        <v>32</v>
      </c>
      <c r="H95" s="4">
        <v>37</v>
      </c>
      <c r="I95" s="4">
        <f>H95*3</f>
        <v>111</v>
      </c>
      <c r="J95" s="4">
        <v>2</v>
      </c>
      <c r="K95" s="4">
        <f>I95/F95</f>
        <v>1.3120567375886525</v>
      </c>
    </row>
    <row r="96" spans="1:11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="3" customFormat="1" ht="13.5" thickBot="1">
      <c r="A97" s="3" t="s">
        <v>37</v>
      </c>
    </row>
    <row r="98" spans="1:11" s="1" customFormat="1" ht="30.75" thickBot="1">
      <c r="A98" s="10" t="s">
        <v>4</v>
      </c>
      <c r="B98" s="10" t="s">
        <v>5</v>
      </c>
      <c r="C98" s="10" t="s">
        <v>6</v>
      </c>
      <c r="D98" s="10" t="s">
        <v>7</v>
      </c>
      <c r="E98" s="10" t="s">
        <v>8</v>
      </c>
      <c r="F98" s="11" t="s">
        <v>49</v>
      </c>
      <c r="G98" s="11" t="s">
        <v>13</v>
      </c>
      <c r="H98" s="11" t="s">
        <v>74</v>
      </c>
      <c r="I98" s="11" t="s">
        <v>10</v>
      </c>
      <c r="J98" s="11" t="s">
        <v>11</v>
      </c>
      <c r="K98" s="11" t="s">
        <v>9</v>
      </c>
    </row>
    <row r="99" spans="1:11" s="1" customFormat="1" ht="12.75">
      <c r="A99" s="4">
        <v>7</v>
      </c>
      <c r="B99" s="4">
        <v>1</v>
      </c>
      <c r="C99" s="4" t="s">
        <v>58</v>
      </c>
      <c r="D99" s="4">
        <v>1980</v>
      </c>
      <c r="E99" s="4" t="s">
        <v>55</v>
      </c>
      <c r="F99" s="4">
        <v>90.7</v>
      </c>
      <c r="G99" s="4" t="s">
        <v>32</v>
      </c>
      <c r="H99" s="4">
        <v>38</v>
      </c>
      <c r="I99" s="4">
        <f>H99*3</f>
        <v>114</v>
      </c>
      <c r="J99" s="4">
        <v>1</v>
      </c>
      <c r="K99" s="4">
        <f>I99/F99</f>
        <v>1.256890848952591</v>
      </c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="3" customFormat="1" ht="13.5" thickBot="1">
      <c r="A101" s="3" t="s">
        <v>38</v>
      </c>
    </row>
    <row r="102" spans="1:11" s="1" customFormat="1" ht="30.75" thickBot="1">
      <c r="A102" s="10" t="s">
        <v>4</v>
      </c>
      <c r="B102" s="10" t="s">
        <v>5</v>
      </c>
      <c r="C102" s="10" t="s">
        <v>6</v>
      </c>
      <c r="D102" s="10" t="s">
        <v>7</v>
      </c>
      <c r="E102" s="10" t="s">
        <v>8</v>
      </c>
      <c r="F102" s="11" t="s">
        <v>49</v>
      </c>
      <c r="G102" s="11" t="s">
        <v>13</v>
      </c>
      <c r="H102" s="11" t="s">
        <v>74</v>
      </c>
      <c r="I102" s="11" t="s">
        <v>10</v>
      </c>
      <c r="J102" s="11" t="s">
        <v>11</v>
      </c>
      <c r="K102" s="11" t="s">
        <v>9</v>
      </c>
    </row>
    <row r="103" spans="1:11" s="1" customFormat="1" ht="12.75">
      <c r="A103" s="4">
        <v>7</v>
      </c>
      <c r="B103" s="4">
        <v>2</v>
      </c>
      <c r="C103" s="4" t="s">
        <v>86</v>
      </c>
      <c r="D103" s="4">
        <v>1971</v>
      </c>
      <c r="E103" s="4" t="s">
        <v>81</v>
      </c>
      <c r="F103" s="12">
        <v>96.4</v>
      </c>
      <c r="G103" s="4" t="s">
        <v>32</v>
      </c>
      <c r="H103" s="4">
        <v>33</v>
      </c>
      <c r="I103" s="4">
        <f>H103*3</f>
        <v>99</v>
      </c>
      <c r="J103" s="4">
        <v>1</v>
      </c>
      <c r="K103" s="4">
        <f>I103/F103</f>
        <v>1.0269709543568464</v>
      </c>
    </row>
    <row r="104" spans="1:11" s="1" customFormat="1" ht="12.75">
      <c r="A104" s="4">
        <v>7</v>
      </c>
      <c r="B104" s="4">
        <v>3</v>
      </c>
      <c r="C104" s="4" t="s">
        <v>59</v>
      </c>
      <c r="D104" s="4">
        <v>1965</v>
      </c>
      <c r="E104" s="4" t="s">
        <v>55</v>
      </c>
      <c r="F104" s="12">
        <v>96</v>
      </c>
      <c r="G104" s="4" t="s">
        <v>32</v>
      </c>
      <c r="H104" s="4">
        <v>21</v>
      </c>
      <c r="I104" s="4">
        <f>H104*3</f>
        <v>63</v>
      </c>
      <c r="J104" s="4">
        <v>2</v>
      </c>
      <c r="K104" s="4">
        <f>I104/F104</f>
        <v>0.65625</v>
      </c>
    </row>
    <row r="105" s="9" customFormat="1" ht="12.75"/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0" ht="12.75">
      <c r="A107" s="1" t="s">
        <v>90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 t="s">
        <v>91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2" ht="12.75">
      <c r="A170" s="1"/>
      <c r="B170" s="1"/>
    </row>
    <row r="171" spans="1:2" ht="12.75">
      <c r="A171" s="1"/>
      <c r="B171" s="1"/>
    </row>
  </sheetData>
  <sheetProtection/>
  <mergeCells count="14">
    <mergeCell ref="A1:K1"/>
    <mergeCell ref="A2:K2"/>
    <mergeCell ref="A3:K3"/>
    <mergeCell ref="A4:K4"/>
    <mergeCell ref="A20:K20"/>
    <mergeCell ref="A35:K35"/>
    <mergeCell ref="A62:K62"/>
    <mergeCell ref="A82:K82"/>
    <mergeCell ref="A60:K60"/>
    <mergeCell ref="A80:K80"/>
    <mergeCell ref="A6:K6"/>
    <mergeCell ref="A18:K18"/>
    <mergeCell ref="A33:K33"/>
    <mergeCell ref="A8:K8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6.00390625" style="2" customWidth="1"/>
    <col min="2" max="2" width="7.140625" style="2" customWidth="1"/>
    <col min="3" max="3" width="21.57421875" style="2" customWidth="1"/>
    <col min="4" max="4" width="6.8515625" style="2" customWidth="1"/>
    <col min="5" max="5" width="11.140625" style="2" customWidth="1"/>
    <col min="6" max="6" width="8.8515625" style="2" customWidth="1"/>
    <col min="7" max="7" width="7.140625" style="2" customWidth="1"/>
    <col min="8" max="8" width="8.00390625" style="2" customWidth="1"/>
    <col min="9" max="9" width="9.140625" style="2" customWidth="1"/>
    <col min="10" max="10" width="6.8515625" style="2" customWidth="1"/>
    <col min="11" max="11" width="8.8515625" style="2" customWidth="1"/>
    <col min="12" max="12" width="9.421875" style="2" customWidth="1"/>
    <col min="13" max="13" width="6.8515625" style="2" customWidth="1"/>
    <col min="14" max="14" width="10.421875" style="2" customWidth="1"/>
    <col min="15" max="15" width="7.00390625" style="2" customWidth="1"/>
    <col min="16" max="16384" width="9.140625" style="2" customWidth="1"/>
  </cols>
  <sheetData>
    <row r="1" spans="2:14" ht="28.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ht="28.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8.5" customHeight="1">
      <c r="A3" s="42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28.5" customHeight="1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s="9" customFormat="1" ht="18.75" customHeight="1">
      <c r="A6" s="43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="9" customFormat="1" ht="12.75" hidden="1"/>
    <row r="8" spans="1:16" s="9" customFormat="1" ht="15">
      <c r="A8" s="45" t="s">
        <v>95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8"/>
      <c r="M8" s="48"/>
      <c r="N8" s="48"/>
      <c r="O8" s="48"/>
      <c r="P8" s="48"/>
    </row>
    <row r="9" s="9" customFormat="1" ht="12.75"/>
    <row r="10" s="3" customFormat="1" ht="13.5" thickBot="1">
      <c r="A10" s="3" t="s">
        <v>70</v>
      </c>
    </row>
    <row r="11" spans="1:14" s="1" customFormat="1" ht="30.75" thickBot="1">
      <c r="A11" s="10" t="s">
        <v>4</v>
      </c>
      <c r="B11" s="10" t="s">
        <v>5</v>
      </c>
      <c r="C11" s="10" t="s">
        <v>6</v>
      </c>
      <c r="D11" s="10" t="s">
        <v>7</v>
      </c>
      <c r="E11" s="10" t="s">
        <v>8</v>
      </c>
      <c r="F11" s="11" t="s">
        <v>49</v>
      </c>
      <c r="G11" s="11" t="s">
        <v>13</v>
      </c>
      <c r="H11" s="11" t="s">
        <v>9</v>
      </c>
      <c r="I11" s="11" t="s">
        <v>10</v>
      </c>
      <c r="J11" s="11" t="s">
        <v>11</v>
      </c>
      <c r="K11" s="11" t="s">
        <v>12</v>
      </c>
      <c r="L11" s="7"/>
      <c r="M11" s="7"/>
      <c r="N11" s="8"/>
    </row>
    <row r="12" spans="1:14" s="1" customFormat="1" ht="15">
      <c r="A12" s="4">
        <v>1</v>
      </c>
      <c r="B12" s="4">
        <v>1</v>
      </c>
      <c r="C12" s="4" t="s">
        <v>71</v>
      </c>
      <c r="D12" s="4">
        <v>1995</v>
      </c>
      <c r="E12" s="4" t="s">
        <v>45</v>
      </c>
      <c r="F12" s="12">
        <v>48.4</v>
      </c>
      <c r="G12" s="4" t="s">
        <v>19</v>
      </c>
      <c r="H12" s="4">
        <v>30</v>
      </c>
      <c r="I12" s="4">
        <f>H12*2</f>
        <v>60</v>
      </c>
      <c r="J12" s="4">
        <v>1</v>
      </c>
      <c r="K12" s="4">
        <f>I12/F12</f>
        <v>1.2396694214876034</v>
      </c>
      <c r="L12" s="5"/>
      <c r="M12" s="6"/>
      <c r="N12" s="5"/>
    </row>
    <row r="13" spans="1:14" s="1" customFormat="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="3" customFormat="1" ht="13.5" thickBot="1">
      <c r="A14" s="3" t="s">
        <v>14</v>
      </c>
    </row>
    <row r="15" spans="1:14" s="1" customFormat="1" ht="30.75" thickBot="1">
      <c r="A15" s="10" t="s">
        <v>4</v>
      </c>
      <c r="B15" s="10" t="s">
        <v>5</v>
      </c>
      <c r="C15" s="10" t="s">
        <v>6</v>
      </c>
      <c r="D15" s="10" t="s">
        <v>7</v>
      </c>
      <c r="E15" s="10" t="s">
        <v>8</v>
      </c>
      <c r="F15" s="11" t="s">
        <v>49</v>
      </c>
      <c r="G15" s="11" t="s">
        <v>13</v>
      </c>
      <c r="H15" s="11" t="s">
        <v>9</v>
      </c>
      <c r="I15" s="11" t="s">
        <v>10</v>
      </c>
      <c r="J15" s="11" t="s">
        <v>11</v>
      </c>
      <c r="K15" s="11" t="s">
        <v>12</v>
      </c>
      <c r="L15" s="7"/>
      <c r="M15" s="7"/>
      <c r="N15" s="8"/>
    </row>
    <row r="16" spans="1:14" s="1" customFormat="1" ht="15">
      <c r="A16" s="4">
        <v>1</v>
      </c>
      <c r="B16" s="4">
        <v>2</v>
      </c>
      <c r="C16" s="4" t="s">
        <v>62</v>
      </c>
      <c r="D16" s="4">
        <v>1996</v>
      </c>
      <c r="E16" s="4" t="s">
        <v>55</v>
      </c>
      <c r="F16" s="4">
        <v>86.2</v>
      </c>
      <c r="G16" s="4" t="s">
        <v>19</v>
      </c>
      <c r="H16" s="4">
        <v>125</v>
      </c>
      <c r="I16" s="4">
        <f>H16*2</f>
        <v>250</v>
      </c>
      <c r="J16" s="4">
        <v>1</v>
      </c>
      <c r="K16" s="4">
        <f>I16/F16</f>
        <v>2.9002320185614847</v>
      </c>
      <c r="L16" s="5"/>
      <c r="M16" s="6"/>
      <c r="N16" s="5"/>
    </row>
    <row r="17" spans="1:14" s="1" customFormat="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6" s="9" customFormat="1" ht="18.75" customHeight="1">
      <c r="A18" s="43" t="s">
        <v>27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="9" customFormat="1" ht="12.75" hidden="1"/>
    <row r="20" spans="1:16" s="9" customFormat="1" ht="15">
      <c r="A20" s="45" t="s">
        <v>95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8"/>
      <c r="M20" s="48"/>
      <c r="N20" s="48"/>
      <c r="O20" s="48"/>
      <c r="P20" s="48"/>
    </row>
    <row r="21" s="9" customFormat="1" ht="12.75"/>
    <row r="22" s="3" customFormat="1" ht="13.5" thickBot="1">
      <c r="A22" s="3" t="s">
        <v>15</v>
      </c>
    </row>
    <row r="23" spans="1:14" s="1" customFormat="1" ht="30.75" thickBot="1">
      <c r="A23" s="10" t="s">
        <v>4</v>
      </c>
      <c r="B23" s="10" t="s">
        <v>5</v>
      </c>
      <c r="C23" s="10" t="s">
        <v>6</v>
      </c>
      <c r="D23" s="10" t="s">
        <v>7</v>
      </c>
      <c r="E23" s="10" t="s">
        <v>8</v>
      </c>
      <c r="F23" s="11" t="s">
        <v>49</v>
      </c>
      <c r="G23" s="11" t="s">
        <v>13</v>
      </c>
      <c r="H23" s="11" t="s">
        <v>9</v>
      </c>
      <c r="I23" s="11" t="s">
        <v>10</v>
      </c>
      <c r="J23" s="11" t="s">
        <v>11</v>
      </c>
      <c r="K23" s="11" t="s">
        <v>12</v>
      </c>
      <c r="L23" s="7"/>
      <c r="M23" s="7"/>
      <c r="N23" s="8"/>
    </row>
    <row r="24" spans="1:14" s="1" customFormat="1" ht="15">
      <c r="A24" s="4">
        <v>1</v>
      </c>
      <c r="B24" s="4">
        <v>3</v>
      </c>
      <c r="C24" s="4" t="s">
        <v>63</v>
      </c>
      <c r="D24" s="4">
        <v>1993</v>
      </c>
      <c r="E24" s="4" t="s">
        <v>55</v>
      </c>
      <c r="F24" s="4">
        <v>57.8</v>
      </c>
      <c r="G24" s="4" t="s">
        <v>19</v>
      </c>
      <c r="H24" s="4">
        <v>88</v>
      </c>
      <c r="I24" s="4">
        <f>H24</f>
        <v>88</v>
      </c>
      <c r="J24" s="4">
        <v>1</v>
      </c>
      <c r="K24" s="4">
        <f>I24/F24</f>
        <v>1.5224913494809689</v>
      </c>
      <c r="L24" s="5"/>
      <c r="M24" s="6"/>
      <c r="N24" s="5"/>
    </row>
    <row r="25" spans="1:14" s="1" customFormat="1" ht="15">
      <c r="A25" s="4">
        <v>1</v>
      </c>
      <c r="B25" s="4" t="s">
        <v>96</v>
      </c>
      <c r="C25" s="4" t="s">
        <v>71</v>
      </c>
      <c r="D25" s="4">
        <v>1995</v>
      </c>
      <c r="E25" s="4" t="s">
        <v>45</v>
      </c>
      <c r="F25" s="12">
        <v>48.4</v>
      </c>
      <c r="G25" s="4" t="s">
        <v>19</v>
      </c>
      <c r="H25" s="4">
        <v>30</v>
      </c>
      <c r="I25" s="4">
        <f>H25</f>
        <v>30</v>
      </c>
      <c r="J25" s="4">
        <v>1</v>
      </c>
      <c r="K25" s="4">
        <f>I25/F25</f>
        <v>0.6198347107438017</v>
      </c>
      <c r="L25" s="5"/>
      <c r="M25" s="6"/>
      <c r="N25" s="5"/>
    </row>
    <row r="26" s="9" customFormat="1" ht="12.75"/>
    <row r="27" s="9" customFormat="1" ht="12.75"/>
    <row r="28" s="3" customFormat="1" ht="13.5" thickBot="1">
      <c r="A28" s="3" t="s">
        <v>16</v>
      </c>
    </row>
    <row r="29" spans="1:14" s="1" customFormat="1" ht="30.75" thickBot="1">
      <c r="A29" s="10" t="s">
        <v>4</v>
      </c>
      <c r="B29" s="10" t="s">
        <v>5</v>
      </c>
      <c r="C29" s="10" t="s">
        <v>6</v>
      </c>
      <c r="D29" s="10" t="s">
        <v>7</v>
      </c>
      <c r="E29" s="10" t="s">
        <v>8</v>
      </c>
      <c r="F29" s="11" t="s">
        <v>49</v>
      </c>
      <c r="G29" s="11" t="s">
        <v>13</v>
      </c>
      <c r="H29" s="11" t="s">
        <v>9</v>
      </c>
      <c r="I29" s="11" t="s">
        <v>10</v>
      </c>
      <c r="J29" s="11" t="s">
        <v>11</v>
      </c>
      <c r="K29" s="11" t="s">
        <v>12</v>
      </c>
      <c r="L29" s="7"/>
      <c r="M29" s="7"/>
      <c r="N29" s="8"/>
    </row>
    <row r="30" spans="1:14" s="1" customFormat="1" ht="15">
      <c r="A30" s="4">
        <v>2</v>
      </c>
      <c r="B30" s="4">
        <v>1</v>
      </c>
      <c r="C30" s="4" t="s">
        <v>54</v>
      </c>
      <c r="D30" s="4">
        <v>1965</v>
      </c>
      <c r="E30" s="4" t="s">
        <v>55</v>
      </c>
      <c r="F30" s="4">
        <v>82.5</v>
      </c>
      <c r="G30" s="4" t="s">
        <v>19</v>
      </c>
      <c r="H30" s="4">
        <v>175</v>
      </c>
      <c r="I30" s="4">
        <f>H30</f>
        <v>175</v>
      </c>
      <c r="J30" s="4">
        <v>1</v>
      </c>
      <c r="K30" s="4">
        <f>I30/F30</f>
        <v>2.121212121212121</v>
      </c>
      <c r="L30" s="5"/>
      <c r="M30" s="6"/>
      <c r="N30" s="5"/>
    </row>
    <row r="31" spans="1:14" s="1" customFormat="1" ht="15">
      <c r="A31" s="4">
        <v>2</v>
      </c>
      <c r="B31" s="4">
        <v>2</v>
      </c>
      <c r="C31" s="4" t="s">
        <v>56</v>
      </c>
      <c r="D31" s="4">
        <v>1969</v>
      </c>
      <c r="E31" s="4" t="s">
        <v>55</v>
      </c>
      <c r="F31" s="12">
        <v>110</v>
      </c>
      <c r="G31" s="4" t="s">
        <v>19</v>
      </c>
      <c r="H31" s="4">
        <v>71</v>
      </c>
      <c r="I31" s="4">
        <f>H31</f>
        <v>71</v>
      </c>
      <c r="J31" s="4">
        <v>2</v>
      </c>
      <c r="K31" s="4">
        <f>I31/F31</f>
        <v>0.6454545454545455</v>
      </c>
      <c r="L31" s="5"/>
      <c r="M31" s="6"/>
      <c r="N31" s="5"/>
    </row>
    <row r="32" spans="1:14" s="1" customFormat="1" ht="15">
      <c r="A32" s="4">
        <v>2</v>
      </c>
      <c r="B32" s="4">
        <v>3</v>
      </c>
      <c r="C32" s="4" t="s">
        <v>72</v>
      </c>
      <c r="D32" s="4">
        <v>1971</v>
      </c>
      <c r="E32" s="4" t="s">
        <v>45</v>
      </c>
      <c r="F32" s="12">
        <v>81.5</v>
      </c>
      <c r="G32" s="4" t="s">
        <v>19</v>
      </c>
      <c r="H32" s="4">
        <v>50</v>
      </c>
      <c r="I32" s="4">
        <f>H32</f>
        <v>50</v>
      </c>
      <c r="J32" s="4">
        <v>3</v>
      </c>
      <c r="K32" s="4">
        <f>I32/F32</f>
        <v>0.6134969325153374</v>
      </c>
      <c r="L32" s="5"/>
      <c r="M32" s="6"/>
      <c r="N32" s="5"/>
    </row>
    <row r="33" s="9" customFormat="1" ht="12.75"/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6" s="9" customFormat="1" ht="18.75" customHeight="1">
      <c r="A35" s="43" t="s">
        <v>28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="9" customFormat="1" ht="12.75" hidden="1"/>
    <row r="37" spans="1:16" s="9" customFormat="1" ht="15">
      <c r="A37" s="45" t="s">
        <v>94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8"/>
      <c r="M37" s="48"/>
      <c r="N37" s="48"/>
      <c r="O37" s="48"/>
      <c r="P37" s="48"/>
    </row>
    <row r="38" s="9" customFormat="1" ht="12.75"/>
    <row r="39" s="3" customFormat="1" ht="13.5" thickBot="1">
      <c r="A39" s="3" t="s">
        <v>17</v>
      </c>
    </row>
    <row r="40" spans="1:16" s="1" customFormat="1" ht="30.75" thickBot="1">
      <c r="A40" s="10" t="s">
        <v>4</v>
      </c>
      <c r="B40" s="10" t="s">
        <v>5</v>
      </c>
      <c r="C40" s="10" t="s">
        <v>6</v>
      </c>
      <c r="D40" s="10" t="s">
        <v>7</v>
      </c>
      <c r="E40" s="10" t="s">
        <v>8</v>
      </c>
      <c r="F40" s="11" t="s">
        <v>49</v>
      </c>
      <c r="G40" s="11" t="s">
        <v>13</v>
      </c>
      <c r="H40" s="11" t="s">
        <v>18</v>
      </c>
      <c r="I40" s="11" t="s">
        <v>10</v>
      </c>
      <c r="J40" s="11" t="s">
        <v>11</v>
      </c>
      <c r="K40" s="11" t="s">
        <v>9</v>
      </c>
      <c r="L40" s="11" t="s">
        <v>10</v>
      </c>
      <c r="M40" s="11" t="s">
        <v>11</v>
      </c>
      <c r="N40" s="11" t="s">
        <v>53</v>
      </c>
      <c r="O40" s="11" t="s">
        <v>11</v>
      </c>
      <c r="P40" s="11" t="s">
        <v>12</v>
      </c>
    </row>
    <row r="41" spans="1:16" s="1" customFormat="1" ht="12.75">
      <c r="A41" s="4">
        <v>3</v>
      </c>
      <c r="B41" s="4">
        <v>1</v>
      </c>
      <c r="C41" s="4" t="s">
        <v>40</v>
      </c>
      <c r="D41" s="4">
        <v>1998</v>
      </c>
      <c r="E41" s="4" t="s">
        <v>41</v>
      </c>
      <c r="F41" s="4">
        <v>52.9</v>
      </c>
      <c r="G41" s="4" t="s">
        <v>19</v>
      </c>
      <c r="H41" s="4">
        <v>50</v>
      </c>
      <c r="I41" s="4">
        <f>H41*2</f>
        <v>100</v>
      </c>
      <c r="J41" s="4">
        <v>1</v>
      </c>
      <c r="K41" s="4">
        <v>100</v>
      </c>
      <c r="L41" s="4">
        <f>K41</f>
        <v>100</v>
      </c>
      <c r="M41" s="4">
        <v>1</v>
      </c>
      <c r="N41" s="4">
        <f>I41+L41</f>
        <v>200</v>
      </c>
      <c r="O41" s="4">
        <v>1</v>
      </c>
      <c r="P41" s="4">
        <f>N41/F41</f>
        <v>3.780718336483932</v>
      </c>
    </row>
    <row r="42" spans="1:16" s="1" customFormat="1" ht="12.75">
      <c r="A42" s="4">
        <v>3</v>
      </c>
      <c r="B42" s="4">
        <v>2</v>
      </c>
      <c r="C42" s="4" t="s">
        <v>65</v>
      </c>
      <c r="D42" s="4">
        <v>1994</v>
      </c>
      <c r="E42" s="4" t="s">
        <v>45</v>
      </c>
      <c r="F42" s="12">
        <v>53</v>
      </c>
      <c r="G42" s="4" t="s">
        <v>19</v>
      </c>
      <c r="H42" s="4">
        <v>45</v>
      </c>
      <c r="I42" s="4">
        <f>H42*2</f>
        <v>90</v>
      </c>
      <c r="J42" s="4">
        <v>2</v>
      </c>
      <c r="K42" s="4">
        <v>78</v>
      </c>
      <c r="L42" s="4">
        <f>K42</f>
        <v>78</v>
      </c>
      <c r="M42" s="4">
        <v>2</v>
      </c>
      <c r="N42" s="4">
        <f>I42+L42</f>
        <v>168</v>
      </c>
      <c r="O42" s="4">
        <v>2</v>
      </c>
      <c r="P42" s="4">
        <f>N42/F42</f>
        <v>3.169811320754717</v>
      </c>
    </row>
    <row r="43" s="9" customFormat="1" ht="12.75"/>
    <row r="44" s="3" customFormat="1" ht="13.5" thickBot="1">
      <c r="A44" s="3" t="s">
        <v>20</v>
      </c>
    </row>
    <row r="45" spans="1:16" s="1" customFormat="1" ht="30.75" thickBot="1">
      <c r="A45" s="10" t="s">
        <v>4</v>
      </c>
      <c r="B45" s="10" t="s">
        <v>5</v>
      </c>
      <c r="C45" s="10" t="s">
        <v>6</v>
      </c>
      <c r="D45" s="10" t="s">
        <v>7</v>
      </c>
      <c r="E45" s="10" t="s">
        <v>8</v>
      </c>
      <c r="F45" s="11" t="s">
        <v>49</v>
      </c>
      <c r="G45" s="11" t="s">
        <v>13</v>
      </c>
      <c r="H45" s="11" t="s">
        <v>18</v>
      </c>
      <c r="I45" s="11" t="s">
        <v>10</v>
      </c>
      <c r="J45" s="11" t="s">
        <v>11</v>
      </c>
      <c r="K45" s="11" t="s">
        <v>9</v>
      </c>
      <c r="L45" s="11" t="s">
        <v>10</v>
      </c>
      <c r="M45" s="11" t="s">
        <v>11</v>
      </c>
      <c r="N45" s="11" t="s">
        <v>3</v>
      </c>
      <c r="O45" s="11" t="s">
        <v>11</v>
      </c>
      <c r="P45" s="11" t="s">
        <v>12</v>
      </c>
    </row>
    <row r="46" spans="1:16" s="1" customFormat="1" ht="12.75">
      <c r="A46" s="4">
        <v>3</v>
      </c>
      <c r="B46" s="4">
        <v>3</v>
      </c>
      <c r="C46" s="4" t="s">
        <v>42</v>
      </c>
      <c r="D46" s="4">
        <v>1994</v>
      </c>
      <c r="E46" s="4" t="s">
        <v>41</v>
      </c>
      <c r="F46" s="4">
        <v>62.9</v>
      </c>
      <c r="G46" s="4" t="s">
        <v>19</v>
      </c>
      <c r="H46" s="4">
        <v>163</v>
      </c>
      <c r="I46" s="4">
        <f>H46*2</f>
        <v>326</v>
      </c>
      <c r="J46" s="4">
        <v>1</v>
      </c>
      <c r="K46" s="4">
        <v>202</v>
      </c>
      <c r="L46" s="4">
        <f>K46</f>
        <v>202</v>
      </c>
      <c r="M46" s="4">
        <v>1</v>
      </c>
      <c r="N46" s="4">
        <f>I46+L46</f>
        <v>528</v>
      </c>
      <c r="O46" s="4">
        <v>1</v>
      </c>
      <c r="P46" s="4">
        <f>N46/F46</f>
        <v>8.394276629570747</v>
      </c>
    </row>
    <row r="47" spans="1:16" s="1" customFormat="1" ht="12.75">
      <c r="A47" s="4">
        <v>3</v>
      </c>
      <c r="B47" s="4">
        <v>4</v>
      </c>
      <c r="C47" s="4" t="s">
        <v>66</v>
      </c>
      <c r="D47" s="4">
        <v>19595</v>
      </c>
      <c r="E47" s="4" t="s">
        <v>45</v>
      </c>
      <c r="F47" s="12">
        <v>63</v>
      </c>
      <c r="G47" s="4" t="s">
        <v>19</v>
      </c>
      <c r="H47" s="4">
        <v>50</v>
      </c>
      <c r="I47" s="4">
        <f>H47*2</f>
        <v>100</v>
      </c>
      <c r="J47" s="4">
        <v>2</v>
      </c>
      <c r="K47" s="4">
        <v>97</v>
      </c>
      <c r="L47" s="4">
        <f>K47</f>
        <v>97</v>
      </c>
      <c r="M47" s="4">
        <v>2</v>
      </c>
      <c r="N47" s="4">
        <f>I47+L47</f>
        <v>197</v>
      </c>
      <c r="O47" s="4">
        <v>2</v>
      </c>
      <c r="P47" s="4">
        <f>N47/F47</f>
        <v>3.126984126984127</v>
      </c>
    </row>
    <row r="48" s="9" customFormat="1" ht="12.75"/>
    <row r="49" s="3" customFormat="1" ht="13.5" thickBot="1">
      <c r="A49" s="3" t="s">
        <v>21</v>
      </c>
    </row>
    <row r="50" spans="1:16" s="1" customFormat="1" ht="30.75" thickBot="1">
      <c r="A50" s="10" t="s">
        <v>4</v>
      </c>
      <c r="B50" s="10" t="s">
        <v>5</v>
      </c>
      <c r="C50" s="10" t="s">
        <v>6</v>
      </c>
      <c r="D50" s="10" t="s">
        <v>7</v>
      </c>
      <c r="E50" s="10" t="s">
        <v>8</v>
      </c>
      <c r="F50" s="11" t="s">
        <v>49</v>
      </c>
      <c r="G50" s="11" t="s">
        <v>13</v>
      </c>
      <c r="H50" s="11" t="s">
        <v>18</v>
      </c>
      <c r="I50" s="11" t="s">
        <v>10</v>
      </c>
      <c r="J50" s="11" t="s">
        <v>11</v>
      </c>
      <c r="K50" s="11" t="s">
        <v>9</v>
      </c>
      <c r="L50" s="11" t="s">
        <v>10</v>
      </c>
      <c r="M50" s="11" t="s">
        <v>11</v>
      </c>
      <c r="N50" s="11" t="s">
        <v>3</v>
      </c>
      <c r="O50" s="11" t="s">
        <v>11</v>
      </c>
      <c r="P50" s="11" t="s">
        <v>12</v>
      </c>
    </row>
    <row r="51" spans="1:16" s="1" customFormat="1" ht="12.75">
      <c r="A51" s="4">
        <v>4</v>
      </c>
      <c r="B51" s="4">
        <v>1</v>
      </c>
      <c r="C51" s="4" t="s">
        <v>64</v>
      </c>
      <c r="D51" s="4">
        <v>1995</v>
      </c>
      <c r="E51" s="4" t="s">
        <v>41</v>
      </c>
      <c r="F51" s="4">
        <v>64.5</v>
      </c>
      <c r="G51" s="4" t="s">
        <v>19</v>
      </c>
      <c r="H51" s="4">
        <v>133</v>
      </c>
      <c r="I51" s="4">
        <f>H51*2</f>
        <v>266</v>
      </c>
      <c r="J51" s="4">
        <v>1</v>
      </c>
      <c r="K51" s="4">
        <v>120</v>
      </c>
      <c r="L51" s="4">
        <f>K51</f>
        <v>120</v>
      </c>
      <c r="M51" s="4">
        <v>1</v>
      </c>
      <c r="N51" s="4">
        <f>I51+L51</f>
        <v>386</v>
      </c>
      <c r="O51" s="4">
        <v>1</v>
      </c>
      <c r="P51" s="4">
        <f>N51/F51</f>
        <v>5.984496124031008</v>
      </c>
    </row>
    <row r="52" spans="1:16" s="1" customFormat="1" ht="12.75">
      <c r="A52" s="4">
        <v>4</v>
      </c>
      <c r="B52" s="4">
        <v>2</v>
      </c>
      <c r="C52" s="4" t="s">
        <v>67</v>
      </c>
      <c r="D52" s="4">
        <v>1995</v>
      </c>
      <c r="E52" s="4" t="s">
        <v>45</v>
      </c>
      <c r="F52" s="4">
        <v>66.7</v>
      </c>
      <c r="G52" s="4" t="s">
        <v>19</v>
      </c>
      <c r="H52" s="4">
        <v>60</v>
      </c>
      <c r="I52" s="4">
        <f>H52*2</f>
        <v>120</v>
      </c>
      <c r="J52" s="4">
        <v>2</v>
      </c>
      <c r="K52" s="4">
        <v>88</v>
      </c>
      <c r="L52" s="4">
        <f>K52</f>
        <v>88</v>
      </c>
      <c r="M52" s="4">
        <v>2</v>
      </c>
      <c r="N52" s="4">
        <f>I52+L52</f>
        <v>208</v>
      </c>
      <c r="O52" s="4">
        <v>2</v>
      </c>
      <c r="P52" s="4">
        <f>N52/F52</f>
        <v>3.1184407796101947</v>
      </c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="3" customFormat="1" ht="13.5" thickBot="1">
      <c r="A54" s="3" t="s">
        <v>22</v>
      </c>
    </row>
    <row r="55" spans="1:16" s="1" customFormat="1" ht="30.75" thickBot="1">
      <c r="A55" s="10" t="s">
        <v>4</v>
      </c>
      <c r="B55" s="10" t="s">
        <v>5</v>
      </c>
      <c r="C55" s="10" t="s">
        <v>6</v>
      </c>
      <c r="D55" s="10" t="s">
        <v>7</v>
      </c>
      <c r="E55" s="10" t="s">
        <v>8</v>
      </c>
      <c r="F55" s="11" t="s">
        <v>49</v>
      </c>
      <c r="G55" s="11" t="s">
        <v>13</v>
      </c>
      <c r="H55" s="11" t="s">
        <v>18</v>
      </c>
      <c r="I55" s="11" t="s">
        <v>10</v>
      </c>
      <c r="J55" s="11" t="s">
        <v>11</v>
      </c>
      <c r="K55" s="11" t="s">
        <v>9</v>
      </c>
      <c r="L55" s="11" t="s">
        <v>10</v>
      </c>
      <c r="M55" s="11" t="s">
        <v>11</v>
      </c>
      <c r="N55" s="11" t="s">
        <v>3</v>
      </c>
      <c r="O55" s="11" t="s">
        <v>11</v>
      </c>
      <c r="P55" s="11" t="s">
        <v>12</v>
      </c>
    </row>
    <row r="56" spans="1:16" s="1" customFormat="1" ht="12.75">
      <c r="A56" s="4">
        <v>4</v>
      </c>
      <c r="B56" s="4">
        <v>3</v>
      </c>
      <c r="C56" s="4" t="s">
        <v>43</v>
      </c>
      <c r="D56" s="4">
        <v>1995</v>
      </c>
      <c r="E56" s="4" t="s">
        <v>41</v>
      </c>
      <c r="F56" s="4">
        <v>76.7</v>
      </c>
      <c r="G56" s="4" t="s">
        <v>19</v>
      </c>
      <c r="H56" s="4">
        <v>140</v>
      </c>
      <c r="I56" s="4">
        <f>H56*2</f>
        <v>280</v>
      </c>
      <c r="J56" s="4">
        <v>2</v>
      </c>
      <c r="K56" s="4">
        <v>247</v>
      </c>
      <c r="L56" s="4">
        <f>K56</f>
        <v>247</v>
      </c>
      <c r="M56" s="4">
        <v>1</v>
      </c>
      <c r="N56" s="4">
        <f>I56+L56</f>
        <v>527</v>
      </c>
      <c r="O56" s="4">
        <v>2</v>
      </c>
      <c r="P56" s="4">
        <f>N56/F56</f>
        <v>6.870925684485006</v>
      </c>
    </row>
    <row r="57" spans="1:16" s="1" customFormat="1" ht="12.75">
      <c r="A57" s="4">
        <v>4</v>
      </c>
      <c r="B57" s="4">
        <v>4</v>
      </c>
      <c r="C57" s="4" t="s">
        <v>44</v>
      </c>
      <c r="D57" s="4">
        <v>1995</v>
      </c>
      <c r="E57" s="4" t="s">
        <v>45</v>
      </c>
      <c r="F57" s="4">
        <v>76.8</v>
      </c>
      <c r="G57" s="4" t="s">
        <v>19</v>
      </c>
      <c r="H57" s="4">
        <v>155</v>
      </c>
      <c r="I57" s="4">
        <f>H57*2</f>
        <v>310</v>
      </c>
      <c r="J57" s="4">
        <v>1</v>
      </c>
      <c r="K57" s="4">
        <v>247</v>
      </c>
      <c r="L57" s="4">
        <f>K57</f>
        <v>247</v>
      </c>
      <c r="M57" s="4">
        <v>2</v>
      </c>
      <c r="N57" s="4">
        <f>I57+L57</f>
        <v>557</v>
      </c>
      <c r="O57" s="4">
        <v>1</v>
      </c>
      <c r="P57" s="4">
        <f>N57/F57</f>
        <v>7.252604166666667</v>
      </c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="3" customFormat="1" ht="13.5" thickBot="1">
      <c r="A59" s="3" t="s">
        <v>23</v>
      </c>
    </row>
    <row r="60" spans="1:16" s="1" customFormat="1" ht="30.75" thickBot="1">
      <c r="A60" s="10" t="s">
        <v>4</v>
      </c>
      <c r="B60" s="10" t="s">
        <v>5</v>
      </c>
      <c r="C60" s="10" t="s">
        <v>6</v>
      </c>
      <c r="D60" s="10" t="s">
        <v>7</v>
      </c>
      <c r="E60" s="10" t="s">
        <v>8</v>
      </c>
      <c r="F60" s="11" t="s">
        <v>49</v>
      </c>
      <c r="G60" s="11" t="s">
        <v>13</v>
      </c>
      <c r="H60" s="11" t="s">
        <v>18</v>
      </c>
      <c r="I60" s="11" t="s">
        <v>10</v>
      </c>
      <c r="J60" s="11" t="s">
        <v>11</v>
      </c>
      <c r="K60" s="11" t="s">
        <v>9</v>
      </c>
      <c r="L60" s="11" t="s">
        <v>10</v>
      </c>
      <c r="M60" s="11" t="s">
        <v>11</v>
      </c>
      <c r="N60" s="11" t="s">
        <v>3</v>
      </c>
      <c r="O60" s="11" t="s">
        <v>11</v>
      </c>
      <c r="P60" s="11" t="s">
        <v>12</v>
      </c>
    </row>
    <row r="61" spans="1:16" s="1" customFormat="1" ht="12.75">
      <c r="A61" s="4">
        <v>5</v>
      </c>
      <c r="B61" s="4">
        <v>1</v>
      </c>
      <c r="C61" s="4" t="s">
        <v>46</v>
      </c>
      <c r="D61" s="4">
        <v>1995</v>
      </c>
      <c r="E61" s="4" t="s">
        <v>41</v>
      </c>
      <c r="F61" s="4">
        <v>78.1</v>
      </c>
      <c r="G61" s="4" t="s">
        <v>19</v>
      </c>
      <c r="H61" s="4">
        <v>120</v>
      </c>
      <c r="I61" s="4">
        <f>H61*2</f>
        <v>240</v>
      </c>
      <c r="J61" s="4">
        <v>2</v>
      </c>
      <c r="K61" s="4">
        <v>230</v>
      </c>
      <c r="L61" s="4">
        <f>K61</f>
        <v>230</v>
      </c>
      <c r="M61" s="4">
        <v>1</v>
      </c>
      <c r="N61" s="4">
        <f>I61+L61</f>
        <v>470</v>
      </c>
      <c r="O61" s="4">
        <v>2</v>
      </c>
      <c r="P61" s="4">
        <f>N61/F61</f>
        <v>6.017925736235596</v>
      </c>
    </row>
    <row r="62" spans="1:16" s="1" customFormat="1" ht="12.75">
      <c r="A62" s="4">
        <v>5</v>
      </c>
      <c r="B62" s="4">
        <v>2</v>
      </c>
      <c r="C62" s="4" t="s">
        <v>47</v>
      </c>
      <c r="D62" s="4">
        <v>1997</v>
      </c>
      <c r="E62" s="4" t="s">
        <v>41</v>
      </c>
      <c r="F62" s="4">
        <v>78.2</v>
      </c>
      <c r="G62" s="4" t="s">
        <v>19</v>
      </c>
      <c r="H62" s="4">
        <v>144</v>
      </c>
      <c r="I62" s="4">
        <f>H62*2</f>
        <v>288</v>
      </c>
      <c r="J62" s="4">
        <v>1</v>
      </c>
      <c r="K62" s="4">
        <v>222</v>
      </c>
      <c r="L62" s="4">
        <f>K62</f>
        <v>222</v>
      </c>
      <c r="M62" s="4">
        <v>2</v>
      </c>
      <c r="N62" s="4">
        <f>I62+L62</f>
        <v>510</v>
      </c>
      <c r="O62" s="4">
        <v>1</v>
      </c>
      <c r="P62" s="4">
        <f>N62/F62</f>
        <v>6.521739130434782</v>
      </c>
    </row>
    <row r="63" spans="1:16" s="1" customFormat="1" ht="12.75">
      <c r="A63" s="4">
        <v>5</v>
      </c>
      <c r="B63" s="4">
        <v>3</v>
      </c>
      <c r="C63" s="4" t="s">
        <v>68</v>
      </c>
      <c r="D63" s="4">
        <v>1995</v>
      </c>
      <c r="E63" s="4" t="s">
        <v>45</v>
      </c>
      <c r="F63" s="4">
        <v>80.1</v>
      </c>
      <c r="G63" s="4" t="s">
        <v>19</v>
      </c>
      <c r="H63" s="4">
        <v>111</v>
      </c>
      <c r="I63" s="4">
        <f>H63*2</f>
        <v>222</v>
      </c>
      <c r="J63" s="4">
        <v>3</v>
      </c>
      <c r="K63" s="4">
        <v>160</v>
      </c>
      <c r="L63" s="4">
        <f>K63</f>
        <v>160</v>
      </c>
      <c r="M63" s="4">
        <v>3</v>
      </c>
      <c r="N63" s="4">
        <f>I63+L63</f>
        <v>382</v>
      </c>
      <c r="O63" s="4">
        <v>3</v>
      </c>
      <c r="P63" s="4">
        <f>N63/F63</f>
        <v>4.769038701622971</v>
      </c>
    </row>
    <row r="64" s="9" customFormat="1" ht="12.75"/>
    <row r="65" s="3" customFormat="1" ht="13.5" thickBot="1">
      <c r="A65" s="3" t="s">
        <v>24</v>
      </c>
    </row>
    <row r="66" spans="1:16" s="1" customFormat="1" ht="30.75" thickBot="1">
      <c r="A66" s="10" t="s">
        <v>4</v>
      </c>
      <c r="B66" s="10" t="s">
        <v>5</v>
      </c>
      <c r="C66" s="10" t="s">
        <v>6</v>
      </c>
      <c r="D66" s="10" t="s">
        <v>7</v>
      </c>
      <c r="E66" s="10" t="s">
        <v>8</v>
      </c>
      <c r="F66" s="11" t="s">
        <v>49</v>
      </c>
      <c r="G66" s="11" t="s">
        <v>13</v>
      </c>
      <c r="H66" s="11" t="s">
        <v>18</v>
      </c>
      <c r="I66" s="11" t="s">
        <v>10</v>
      </c>
      <c r="J66" s="11" t="s">
        <v>11</v>
      </c>
      <c r="K66" s="11" t="s">
        <v>9</v>
      </c>
      <c r="L66" s="11" t="s">
        <v>10</v>
      </c>
      <c r="M66" s="11" t="s">
        <v>11</v>
      </c>
      <c r="N66" s="11" t="s">
        <v>3</v>
      </c>
      <c r="O66" s="11" t="s">
        <v>11</v>
      </c>
      <c r="P66" s="11" t="s">
        <v>12</v>
      </c>
    </row>
    <row r="67" spans="1:16" s="1" customFormat="1" ht="12.75">
      <c r="A67" s="4">
        <v>6</v>
      </c>
      <c r="B67" s="4">
        <v>1</v>
      </c>
      <c r="C67" s="4" t="s">
        <v>48</v>
      </c>
      <c r="D67" s="4">
        <v>1996</v>
      </c>
      <c r="E67" s="4" t="s">
        <v>41</v>
      </c>
      <c r="F67" s="4">
        <v>104.5</v>
      </c>
      <c r="G67" s="4" t="s">
        <v>19</v>
      </c>
      <c r="H67" s="4">
        <v>100</v>
      </c>
      <c r="I67" s="4">
        <f>H67*2</f>
        <v>200</v>
      </c>
      <c r="J67" s="4">
        <v>1</v>
      </c>
      <c r="K67" s="4">
        <v>100</v>
      </c>
      <c r="L67" s="4">
        <f>K67</f>
        <v>100</v>
      </c>
      <c r="M67" s="4">
        <v>2</v>
      </c>
      <c r="N67" s="4">
        <f>I67+L67</f>
        <v>300</v>
      </c>
      <c r="O67" s="4">
        <v>1</v>
      </c>
      <c r="P67" s="4">
        <f>N67/F67</f>
        <v>2.8708133971291865</v>
      </c>
    </row>
    <row r="68" spans="1:16" s="1" customFormat="1" ht="12.75">
      <c r="A68" s="4">
        <v>6</v>
      </c>
      <c r="B68" s="4">
        <v>2</v>
      </c>
      <c r="C68" s="4" t="s">
        <v>87</v>
      </c>
      <c r="D68" s="4">
        <v>1994</v>
      </c>
      <c r="E68" s="4" t="s">
        <v>45</v>
      </c>
      <c r="F68" s="4">
        <v>94.1</v>
      </c>
      <c r="G68" s="4" t="s">
        <v>19</v>
      </c>
      <c r="H68" s="4">
        <v>50</v>
      </c>
      <c r="I68" s="4">
        <f>H68*2</f>
        <v>100</v>
      </c>
      <c r="J68" s="4">
        <v>2</v>
      </c>
      <c r="K68" s="4">
        <v>105</v>
      </c>
      <c r="L68" s="4">
        <f>K68</f>
        <v>105</v>
      </c>
      <c r="M68" s="4">
        <v>1</v>
      </c>
      <c r="N68" s="4">
        <f>I68+L68</f>
        <v>205</v>
      </c>
      <c r="O68" s="4">
        <v>2</v>
      </c>
      <c r="P68" s="4">
        <f>N68/F68</f>
        <v>2.1785334750265677</v>
      </c>
    </row>
    <row r="69" s="9" customFormat="1" ht="12.75"/>
    <row r="70" spans="1:16" s="9" customFormat="1" ht="18.75" customHeight="1">
      <c r="A70" s="43" t="s">
        <v>25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="9" customFormat="1" ht="12.75" hidden="1"/>
    <row r="72" spans="1:16" s="9" customFormat="1" ht="15">
      <c r="A72" s="45" t="s">
        <v>94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8"/>
      <c r="M72" s="48"/>
      <c r="N72" s="48"/>
      <c r="O72" s="48"/>
      <c r="P72" s="48"/>
    </row>
    <row r="73" s="9" customFormat="1" ht="12.75"/>
    <row r="74" s="3" customFormat="1" ht="13.5" thickBot="1">
      <c r="A74" s="3" t="s">
        <v>30</v>
      </c>
    </row>
    <row r="75" spans="1:16" s="1" customFormat="1" ht="30.75" thickBot="1">
      <c r="A75" s="10" t="s">
        <v>4</v>
      </c>
      <c r="B75" s="10" t="s">
        <v>5</v>
      </c>
      <c r="C75" s="10" t="s">
        <v>6</v>
      </c>
      <c r="D75" s="10" t="s">
        <v>7</v>
      </c>
      <c r="E75" s="10" t="s">
        <v>8</v>
      </c>
      <c r="F75" s="11" t="s">
        <v>49</v>
      </c>
      <c r="G75" s="11" t="s">
        <v>13</v>
      </c>
      <c r="H75" s="11" t="s">
        <v>18</v>
      </c>
      <c r="I75" s="11" t="s">
        <v>10</v>
      </c>
      <c r="J75" s="11" t="s">
        <v>11</v>
      </c>
      <c r="K75" s="11" t="s">
        <v>9</v>
      </c>
      <c r="L75" s="11" t="s">
        <v>10</v>
      </c>
      <c r="M75" s="11" t="s">
        <v>11</v>
      </c>
      <c r="N75" s="11" t="s">
        <v>3</v>
      </c>
      <c r="O75" s="11" t="s">
        <v>11</v>
      </c>
      <c r="P75" s="11" t="s">
        <v>12</v>
      </c>
    </row>
    <row r="76" spans="1:16" s="1" customFormat="1" ht="12.75">
      <c r="A76" s="4">
        <v>7</v>
      </c>
      <c r="B76" s="4">
        <v>1</v>
      </c>
      <c r="C76" s="4" t="s">
        <v>50</v>
      </c>
      <c r="D76" s="4">
        <v>1995</v>
      </c>
      <c r="E76" s="4" t="s">
        <v>41</v>
      </c>
      <c r="F76" s="4">
        <v>65.2</v>
      </c>
      <c r="G76" s="4" t="s">
        <v>29</v>
      </c>
      <c r="H76" s="4">
        <v>80</v>
      </c>
      <c r="I76" s="4">
        <f>H76*2</f>
        <v>160</v>
      </c>
      <c r="J76" s="4">
        <v>1</v>
      </c>
      <c r="K76" s="4">
        <v>155</v>
      </c>
      <c r="L76" s="4">
        <f>K76</f>
        <v>155</v>
      </c>
      <c r="M76" s="4">
        <v>1</v>
      </c>
      <c r="N76" s="4">
        <f>I76+L76</f>
        <v>315</v>
      </c>
      <c r="O76" s="4">
        <v>1</v>
      </c>
      <c r="P76" s="4">
        <f>N76/F76</f>
        <v>4.831288343558282</v>
      </c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="3" customFormat="1" ht="13.5" thickBot="1">
      <c r="A78" s="3" t="s">
        <v>73</v>
      </c>
    </row>
    <row r="79" spans="1:16" s="1" customFormat="1" ht="30.75" thickBot="1">
      <c r="A79" s="10" t="s">
        <v>4</v>
      </c>
      <c r="B79" s="10" t="s">
        <v>5</v>
      </c>
      <c r="C79" s="10" t="s">
        <v>6</v>
      </c>
      <c r="D79" s="10" t="s">
        <v>7</v>
      </c>
      <c r="E79" s="10" t="s">
        <v>8</v>
      </c>
      <c r="F79" s="11" t="s">
        <v>49</v>
      </c>
      <c r="G79" s="11" t="s">
        <v>13</v>
      </c>
      <c r="H79" s="11" t="s">
        <v>18</v>
      </c>
      <c r="I79" s="11" t="s">
        <v>10</v>
      </c>
      <c r="J79" s="11" t="s">
        <v>11</v>
      </c>
      <c r="K79" s="11" t="s">
        <v>9</v>
      </c>
      <c r="L79" s="11" t="s">
        <v>10</v>
      </c>
      <c r="M79" s="11" t="s">
        <v>11</v>
      </c>
      <c r="N79" s="11" t="s">
        <v>3</v>
      </c>
      <c r="O79" s="11" t="s">
        <v>11</v>
      </c>
      <c r="P79" s="11" t="s">
        <v>12</v>
      </c>
    </row>
    <row r="80" spans="1:16" s="1" customFormat="1" ht="12.75">
      <c r="A80" s="4">
        <v>7</v>
      </c>
      <c r="B80" s="4">
        <v>2</v>
      </c>
      <c r="C80" s="4" t="s">
        <v>75</v>
      </c>
      <c r="D80" s="4">
        <v>1962</v>
      </c>
      <c r="E80" s="4" t="s">
        <v>76</v>
      </c>
      <c r="F80" s="4">
        <v>92.9</v>
      </c>
      <c r="G80" s="4" t="s">
        <v>29</v>
      </c>
      <c r="H80" s="4">
        <v>30</v>
      </c>
      <c r="I80" s="4">
        <f>H80*2</f>
        <v>60</v>
      </c>
      <c r="J80" s="4">
        <v>1</v>
      </c>
      <c r="K80" s="4">
        <v>60</v>
      </c>
      <c r="L80" s="4">
        <f>K80</f>
        <v>60</v>
      </c>
      <c r="M80" s="4">
        <v>1</v>
      </c>
      <c r="N80" s="4">
        <f>I80+L80</f>
        <v>120</v>
      </c>
      <c r="O80" s="4">
        <v>1</v>
      </c>
      <c r="P80" s="4">
        <f>N80/F80</f>
        <v>1.2917115177610332</v>
      </c>
    </row>
    <row r="81" spans="1:1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="3" customFormat="1" ht="13.5" thickBot="1">
      <c r="A82" s="3" t="s">
        <v>77</v>
      </c>
    </row>
    <row r="83" spans="1:16" s="1" customFormat="1" ht="30.75" thickBot="1">
      <c r="A83" s="10" t="s">
        <v>4</v>
      </c>
      <c r="B83" s="10" t="s">
        <v>5</v>
      </c>
      <c r="C83" s="10" t="s">
        <v>6</v>
      </c>
      <c r="D83" s="10" t="s">
        <v>7</v>
      </c>
      <c r="E83" s="10" t="s">
        <v>8</v>
      </c>
      <c r="F83" s="11" t="s">
        <v>49</v>
      </c>
      <c r="G83" s="11" t="s">
        <v>13</v>
      </c>
      <c r="H83" s="11" t="s">
        <v>18</v>
      </c>
      <c r="I83" s="11" t="s">
        <v>10</v>
      </c>
      <c r="J83" s="11" t="s">
        <v>11</v>
      </c>
      <c r="K83" s="11" t="s">
        <v>9</v>
      </c>
      <c r="L83" s="11" t="s">
        <v>10</v>
      </c>
      <c r="M83" s="11" t="s">
        <v>11</v>
      </c>
      <c r="N83" s="11" t="s">
        <v>3</v>
      </c>
      <c r="O83" s="11" t="s">
        <v>11</v>
      </c>
      <c r="P83" s="11" t="s">
        <v>12</v>
      </c>
    </row>
    <row r="84" spans="1:16" s="1" customFormat="1" ht="12.75">
      <c r="A84" s="4">
        <v>7</v>
      </c>
      <c r="B84" s="4">
        <v>3</v>
      </c>
      <c r="C84" s="4" t="s">
        <v>69</v>
      </c>
      <c r="D84" s="4">
        <v>1995</v>
      </c>
      <c r="E84" s="4" t="s">
        <v>45</v>
      </c>
      <c r="F84" s="4">
        <v>97.8</v>
      </c>
      <c r="G84" s="4" t="s">
        <v>29</v>
      </c>
      <c r="H84" s="4">
        <v>50</v>
      </c>
      <c r="I84" s="4">
        <f>H84*2</f>
        <v>100</v>
      </c>
      <c r="J84" s="4">
        <v>1</v>
      </c>
      <c r="K84" s="4">
        <v>76</v>
      </c>
      <c r="L84" s="4">
        <f>K84</f>
        <v>76</v>
      </c>
      <c r="M84" s="4">
        <v>1</v>
      </c>
      <c r="N84" s="4">
        <f>I84+L84</f>
        <v>176</v>
      </c>
      <c r="O84" s="4">
        <v>1</v>
      </c>
      <c r="P84" s="4">
        <f>N84/F84</f>
        <v>1.79959100204499</v>
      </c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6" s="9" customFormat="1" ht="18.75" customHeight="1">
      <c r="A87" s="43" t="s">
        <v>31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="9" customFormat="1" ht="12.75" hidden="1"/>
    <row r="89" spans="1:16" s="9" customFormat="1" ht="15">
      <c r="A89" s="45" t="s">
        <v>94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8"/>
      <c r="M89" s="48"/>
      <c r="N89" s="48"/>
      <c r="O89" s="48"/>
      <c r="P89" s="48"/>
    </row>
    <row r="90" s="9" customFormat="1" ht="12.75"/>
    <row r="91" s="3" customFormat="1" ht="13.5" thickBot="1">
      <c r="A91" s="3" t="s">
        <v>33</v>
      </c>
    </row>
    <row r="92" spans="1:16" s="1" customFormat="1" ht="30.75" thickBot="1">
      <c r="A92" s="10" t="s">
        <v>4</v>
      </c>
      <c r="B92" s="10" t="s">
        <v>5</v>
      </c>
      <c r="C92" s="10" t="s">
        <v>6</v>
      </c>
      <c r="D92" s="10" t="s">
        <v>7</v>
      </c>
      <c r="E92" s="10" t="s">
        <v>8</v>
      </c>
      <c r="F92" s="11" t="s">
        <v>49</v>
      </c>
      <c r="G92" s="11" t="s">
        <v>13</v>
      </c>
      <c r="H92" s="11" t="s">
        <v>18</v>
      </c>
      <c r="I92" s="11" t="s">
        <v>10</v>
      </c>
      <c r="J92" s="11" t="s">
        <v>11</v>
      </c>
      <c r="K92" s="11" t="s">
        <v>9</v>
      </c>
      <c r="L92" s="11" t="s">
        <v>10</v>
      </c>
      <c r="M92" s="11" t="s">
        <v>11</v>
      </c>
      <c r="N92" s="11" t="s">
        <v>3</v>
      </c>
      <c r="O92" s="11" t="s">
        <v>11</v>
      </c>
      <c r="P92" s="11" t="s">
        <v>12</v>
      </c>
    </row>
    <row r="93" spans="1:16" s="1" customFormat="1" ht="12.75">
      <c r="A93" s="4">
        <v>8</v>
      </c>
      <c r="B93" s="4">
        <v>1</v>
      </c>
      <c r="C93" s="4" t="s">
        <v>51</v>
      </c>
      <c r="D93" s="4">
        <v>1987</v>
      </c>
      <c r="E93" s="4" t="s">
        <v>41</v>
      </c>
      <c r="F93" s="4">
        <v>67.6</v>
      </c>
      <c r="G93" s="4" t="s">
        <v>32</v>
      </c>
      <c r="H93" s="4">
        <v>70</v>
      </c>
      <c r="I93" s="4">
        <f>H93*2</f>
        <v>140</v>
      </c>
      <c r="J93" s="4">
        <v>1</v>
      </c>
      <c r="K93" s="4">
        <v>80</v>
      </c>
      <c r="L93" s="4">
        <f>K93</f>
        <v>80</v>
      </c>
      <c r="M93" s="4">
        <v>1</v>
      </c>
      <c r="N93" s="4">
        <f>I93+L93</f>
        <v>220</v>
      </c>
      <c r="O93" s="4">
        <v>1</v>
      </c>
      <c r="P93" s="4">
        <f>N93/F93</f>
        <v>3.2544378698224854</v>
      </c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="3" customFormat="1" ht="13.5" thickBot="1">
      <c r="A95" s="3" t="s">
        <v>34</v>
      </c>
    </row>
    <row r="96" spans="1:16" s="1" customFormat="1" ht="30.75" thickBot="1">
      <c r="A96" s="10" t="s">
        <v>4</v>
      </c>
      <c r="B96" s="10" t="s">
        <v>5</v>
      </c>
      <c r="C96" s="10" t="s">
        <v>6</v>
      </c>
      <c r="D96" s="10" t="s">
        <v>7</v>
      </c>
      <c r="E96" s="10" t="s">
        <v>8</v>
      </c>
      <c r="F96" s="11" t="s">
        <v>49</v>
      </c>
      <c r="G96" s="11" t="s">
        <v>13</v>
      </c>
      <c r="H96" s="11" t="s">
        <v>18</v>
      </c>
      <c r="I96" s="11" t="s">
        <v>10</v>
      </c>
      <c r="J96" s="11" t="s">
        <v>11</v>
      </c>
      <c r="K96" s="11" t="s">
        <v>9</v>
      </c>
      <c r="L96" s="11" t="s">
        <v>10</v>
      </c>
      <c r="M96" s="11" t="s">
        <v>11</v>
      </c>
      <c r="N96" s="11" t="s">
        <v>3</v>
      </c>
      <c r="O96" s="11" t="s">
        <v>11</v>
      </c>
      <c r="P96" s="11" t="s">
        <v>12</v>
      </c>
    </row>
    <row r="97" spans="1:16" s="1" customFormat="1" ht="12.75">
      <c r="A97" s="4">
        <v>8</v>
      </c>
      <c r="B97" s="4">
        <v>2</v>
      </c>
      <c r="C97" s="4" t="s">
        <v>61</v>
      </c>
      <c r="D97" s="4">
        <v>1995</v>
      </c>
      <c r="E97" s="4" t="s">
        <v>55</v>
      </c>
      <c r="F97" s="4">
        <v>70.2</v>
      </c>
      <c r="G97" s="4" t="s">
        <v>32</v>
      </c>
      <c r="H97" s="4">
        <v>15</v>
      </c>
      <c r="I97" s="4">
        <f>H97*2</f>
        <v>30</v>
      </c>
      <c r="J97" s="4">
        <v>1</v>
      </c>
      <c r="K97" s="4">
        <v>55</v>
      </c>
      <c r="L97" s="4">
        <f>K97</f>
        <v>55</v>
      </c>
      <c r="M97" s="4">
        <v>1</v>
      </c>
      <c r="N97" s="4">
        <f>I97+L97</f>
        <v>85</v>
      </c>
      <c r="O97" s="4">
        <v>1</v>
      </c>
      <c r="P97" s="4">
        <f>N97/F97</f>
        <v>1.2108262108262107</v>
      </c>
    </row>
    <row r="98" s="9" customFormat="1" ht="12.75"/>
    <row r="99" s="3" customFormat="1" ht="13.5" thickBot="1">
      <c r="A99" s="3" t="s">
        <v>35</v>
      </c>
    </row>
    <row r="100" spans="1:16" s="1" customFormat="1" ht="30.75" thickBot="1">
      <c r="A100" s="10" t="s">
        <v>4</v>
      </c>
      <c r="B100" s="10" t="s">
        <v>5</v>
      </c>
      <c r="C100" s="10" t="s">
        <v>6</v>
      </c>
      <c r="D100" s="10" t="s">
        <v>7</v>
      </c>
      <c r="E100" s="10" t="s">
        <v>8</v>
      </c>
      <c r="F100" s="11" t="s">
        <v>49</v>
      </c>
      <c r="G100" s="11" t="s">
        <v>13</v>
      </c>
      <c r="H100" s="11" t="s">
        <v>18</v>
      </c>
      <c r="I100" s="11" t="s">
        <v>10</v>
      </c>
      <c r="J100" s="11" t="s">
        <v>11</v>
      </c>
      <c r="K100" s="11" t="s">
        <v>9</v>
      </c>
      <c r="L100" s="11" t="s">
        <v>10</v>
      </c>
      <c r="M100" s="11" t="s">
        <v>11</v>
      </c>
      <c r="N100" s="11" t="s">
        <v>3</v>
      </c>
      <c r="O100" s="11" t="s">
        <v>11</v>
      </c>
      <c r="P100" s="11" t="s">
        <v>12</v>
      </c>
    </row>
    <row r="101" spans="1:16" s="1" customFormat="1" ht="12.75">
      <c r="A101" s="4">
        <v>8</v>
      </c>
      <c r="B101" s="4">
        <v>3</v>
      </c>
      <c r="C101" s="4" t="s">
        <v>60</v>
      </c>
      <c r="D101" s="4">
        <v>1964</v>
      </c>
      <c r="E101" s="4" t="s">
        <v>55</v>
      </c>
      <c r="F101" s="12">
        <v>78</v>
      </c>
      <c r="G101" s="4" t="s">
        <v>32</v>
      </c>
      <c r="H101" s="4">
        <v>47</v>
      </c>
      <c r="I101" s="4">
        <f>H101*2</f>
        <v>94</v>
      </c>
      <c r="J101" s="4">
        <v>1</v>
      </c>
      <c r="K101" s="4">
        <v>116</v>
      </c>
      <c r="L101" s="4">
        <f>K101</f>
        <v>116</v>
      </c>
      <c r="M101" s="4">
        <v>1</v>
      </c>
      <c r="N101" s="4">
        <f>I101+L101</f>
        <v>210</v>
      </c>
      <c r="O101" s="4">
        <v>1</v>
      </c>
      <c r="P101" s="4">
        <f>N101/F101</f>
        <v>2.6923076923076925</v>
      </c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="3" customFormat="1" ht="13.5" thickBot="1">
      <c r="A103" s="3" t="s">
        <v>36</v>
      </c>
    </row>
    <row r="104" spans="1:16" s="1" customFormat="1" ht="30.75" thickBot="1">
      <c r="A104" s="10" t="s">
        <v>4</v>
      </c>
      <c r="B104" s="10" t="s">
        <v>5</v>
      </c>
      <c r="C104" s="10" t="s">
        <v>6</v>
      </c>
      <c r="D104" s="10" t="s">
        <v>7</v>
      </c>
      <c r="E104" s="10" t="s">
        <v>8</v>
      </c>
      <c r="F104" s="11" t="s">
        <v>49</v>
      </c>
      <c r="G104" s="11" t="s">
        <v>13</v>
      </c>
      <c r="H104" s="11" t="s">
        <v>18</v>
      </c>
      <c r="I104" s="11" t="s">
        <v>10</v>
      </c>
      <c r="J104" s="11" t="s">
        <v>11</v>
      </c>
      <c r="K104" s="11" t="s">
        <v>9</v>
      </c>
      <c r="L104" s="11" t="s">
        <v>10</v>
      </c>
      <c r="M104" s="11" t="s">
        <v>11</v>
      </c>
      <c r="N104" s="11" t="s">
        <v>3</v>
      </c>
      <c r="O104" s="11" t="s">
        <v>11</v>
      </c>
      <c r="P104" s="11" t="s">
        <v>12</v>
      </c>
    </row>
    <row r="105" spans="1:16" s="1" customFormat="1" ht="12.75">
      <c r="A105" s="4">
        <v>9</v>
      </c>
      <c r="B105" s="4">
        <v>1</v>
      </c>
      <c r="C105" s="4" t="s">
        <v>52</v>
      </c>
      <c r="D105" s="4">
        <v>1991</v>
      </c>
      <c r="E105" s="4" t="s">
        <v>41</v>
      </c>
      <c r="F105" s="4">
        <v>83.3</v>
      </c>
      <c r="G105" s="4" t="s">
        <v>32</v>
      </c>
      <c r="H105" s="4">
        <v>50</v>
      </c>
      <c r="I105" s="4">
        <f>H105*2</f>
        <v>100</v>
      </c>
      <c r="J105" s="4">
        <v>1</v>
      </c>
      <c r="K105" s="4">
        <v>60</v>
      </c>
      <c r="L105" s="4">
        <f>K105</f>
        <v>60</v>
      </c>
      <c r="M105" s="4">
        <v>1</v>
      </c>
      <c r="N105" s="4">
        <f>I105+L105</f>
        <v>160</v>
      </c>
      <c r="O105" s="4">
        <v>1</v>
      </c>
      <c r="P105" s="4">
        <f>N105/F105</f>
        <v>1.9207683073229291</v>
      </c>
    </row>
    <row r="106" spans="1:16" s="1" customFormat="1" ht="12.75">
      <c r="A106" s="4">
        <v>9</v>
      </c>
      <c r="B106" s="4">
        <v>2</v>
      </c>
      <c r="C106" s="4" t="s">
        <v>85</v>
      </c>
      <c r="D106" s="4">
        <v>1981</v>
      </c>
      <c r="E106" s="4" t="s">
        <v>76</v>
      </c>
      <c r="F106" s="4">
        <v>84.6</v>
      </c>
      <c r="G106" s="4" t="s">
        <v>32</v>
      </c>
      <c r="H106" s="4">
        <v>35</v>
      </c>
      <c r="I106" s="4">
        <f>H106*2</f>
        <v>70</v>
      </c>
      <c r="J106" s="4">
        <v>2</v>
      </c>
      <c r="K106" s="4">
        <v>50</v>
      </c>
      <c r="L106" s="4">
        <f>K106</f>
        <v>50</v>
      </c>
      <c r="M106" s="4">
        <v>2</v>
      </c>
      <c r="N106" s="4">
        <f>I106+L106</f>
        <v>120</v>
      </c>
      <c r="O106" s="4">
        <v>2</v>
      </c>
      <c r="P106" s="4">
        <f>N106/F106</f>
        <v>1.4184397163120568</v>
      </c>
    </row>
    <row r="107" s="9" customFormat="1" ht="12.75"/>
    <row r="108" s="3" customFormat="1" ht="13.5" thickBot="1">
      <c r="A108" s="3" t="s">
        <v>37</v>
      </c>
    </row>
    <row r="109" spans="1:16" s="1" customFormat="1" ht="30.75" thickBot="1">
      <c r="A109" s="10" t="s">
        <v>4</v>
      </c>
      <c r="B109" s="10" t="s">
        <v>5</v>
      </c>
      <c r="C109" s="10" t="s">
        <v>6</v>
      </c>
      <c r="D109" s="10" t="s">
        <v>7</v>
      </c>
      <c r="E109" s="10" t="s">
        <v>8</v>
      </c>
      <c r="F109" s="11" t="s">
        <v>49</v>
      </c>
      <c r="G109" s="11" t="s">
        <v>13</v>
      </c>
      <c r="H109" s="11" t="s">
        <v>18</v>
      </c>
      <c r="I109" s="11" t="s">
        <v>10</v>
      </c>
      <c r="J109" s="11" t="s">
        <v>11</v>
      </c>
      <c r="K109" s="11" t="s">
        <v>9</v>
      </c>
      <c r="L109" s="11" t="s">
        <v>10</v>
      </c>
      <c r="M109" s="11" t="s">
        <v>11</v>
      </c>
      <c r="N109" s="11" t="s">
        <v>3</v>
      </c>
      <c r="O109" s="11" t="s">
        <v>11</v>
      </c>
      <c r="P109" s="11" t="s">
        <v>12</v>
      </c>
    </row>
    <row r="110" spans="1:16" s="1" customFormat="1" ht="12.75">
      <c r="A110" s="4">
        <v>9</v>
      </c>
      <c r="B110" s="4">
        <v>3</v>
      </c>
      <c r="C110" s="4" t="s">
        <v>58</v>
      </c>
      <c r="D110" s="4">
        <v>1980</v>
      </c>
      <c r="E110" s="4" t="s">
        <v>55</v>
      </c>
      <c r="F110" s="4">
        <v>90.7</v>
      </c>
      <c r="G110" s="4" t="s">
        <v>32</v>
      </c>
      <c r="H110" s="4">
        <v>45</v>
      </c>
      <c r="I110" s="4">
        <f>H110*2</f>
        <v>90</v>
      </c>
      <c r="J110" s="4">
        <v>1</v>
      </c>
      <c r="K110" s="4">
        <v>85</v>
      </c>
      <c r="L110" s="4">
        <f>K110</f>
        <v>85</v>
      </c>
      <c r="M110" s="4">
        <v>1</v>
      </c>
      <c r="N110" s="4">
        <f>I110+L110</f>
        <v>175</v>
      </c>
      <c r="O110" s="4">
        <v>1</v>
      </c>
      <c r="P110" s="4">
        <f>N110/F110</f>
        <v>1.9294377067254684</v>
      </c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="3" customFormat="1" ht="13.5" thickBot="1">
      <c r="A112" s="3" t="s">
        <v>38</v>
      </c>
    </row>
    <row r="113" spans="1:16" s="1" customFormat="1" ht="30.75" thickBot="1">
      <c r="A113" s="10" t="s">
        <v>4</v>
      </c>
      <c r="B113" s="10" t="s">
        <v>5</v>
      </c>
      <c r="C113" s="10" t="s">
        <v>6</v>
      </c>
      <c r="D113" s="10" t="s">
        <v>7</v>
      </c>
      <c r="E113" s="10" t="s">
        <v>8</v>
      </c>
      <c r="F113" s="11" t="s">
        <v>49</v>
      </c>
      <c r="G113" s="11" t="s">
        <v>13</v>
      </c>
      <c r="H113" s="11" t="s">
        <v>18</v>
      </c>
      <c r="I113" s="11" t="s">
        <v>10</v>
      </c>
      <c r="J113" s="11" t="s">
        <v>11</v>
      </c>
      <c r="K113" s="11" t="s">
        <v>9</v>
      </c>
      <c r="L113" s="11" t="s">
        <v>10</v>
      </c>
      <c r="M113" s="11" t="s">
        <v>11</v>
      </c>
      <c r="N113" s="11" t="s">
        <v>3</v>
      </c>
      <c r="O113" s="11" t="s">
        <v>11</v>
      </c>
      <c r="P113" s="11" t="s">
        <v>12</v>
      </c>
    </row>
    <row r="114" spans="1:16" s="1" customFormat="1" ht="12.75">
      <c r="A114" s="4">
        <v>10</v>
      </c>
      <c r="B114" s="4">
        <v>1</v>
      </c>
      <c r="C114" s="4" t="s">
        <v>59</v>
      </c>
      <c r="D114" s="4">
        <v>1965</v>
      </c>
      <c r="E114" s="4" t="s">
        <v>55</v>
      </c>
      <c r="F114" s="12">
        <v>96</v>
      </c>
      <c r="G114" s="4" t="s">
        <v>32</v>
      </c>
      <c r="H114" s="4">
        <v>48</v>
      </c>
      <c r="I114" s="4">
        <f>H114*2</f>
        <v>96</v>
      </c>
      <c r="J114" s="4">
        <v>1</v>
      </c>
      <c r="K114" s="4">
        <v>100</v>
      </c>
      <c r="L114" s="4">
        <f>K114</f>
        <v>100</v>
      </c>
      <c r="M114" s="4">
        <v>1</v>
      </c>
      <c r="N114" s="4">
        <f>I114+L114</f>
        <v>196</v>
      </c>
      <c r="O114" s="4">
        <v>1</v>
      </c>
      <c r="P114" s="4">
        <f>N114/F114</f>
        <v>2.0416666666666665</v>
      </c>
    </row>
    <row r="115" s="9" customFormat="1" ht="12.75"/>
    <row r="116" s="3" customFormat="1" ht="13.5" thickBot="1">
      <c r="A116" s="3" t="s">
        <v>39</v>
      </c>
    </row>
    <row r="117" spans="1:16" s="1" customFormat="1" ht="30.75" thickBot="1">
      <c r="A117" s="10" t="s">
        <v>4</v>
      </c>
      <c r="B117" s="10" t="s">
        <v>5</v>
      </c>
      <c r="C117" s="10" t="s">
        <v>6</v>
      </c>
      <c r="D117" s="10" t="s">
        <v>7</v>
      </c>
      <c r="E117" s="10" t="s">
        <v>8</v>
      </c>
      <c r="F117" s="11" t="s">
        <v>49</v>
      </c>
      <c r="G117" s="11" t="s">
        <v>13</v>
      </c>
      <c r="H117" s="11" t="s">
        <v>18</v>
      </c>
      <c r="I117" s="11" t="s">
        <v>10</v>
      </c>
      <c r="J117" s="11" t="s">
        <v>11</v>
      </c>
      <c r="K117" s="11" t="s">
        <v>9</v>
      </c>
      <c r="L117" s="11" t="s">
        <v>10</v>
      </c>
      <c r="M117" s="11" t="s">
        <v>11</v>
      </c>
      <c r="N117" s="11" t="s">
        <v>3</v>
      </c>
      <c r="O117" s="11" t="s">
        <v>11</v>
      </c>
      <c r="P117" s="11" t="s">
        <v>12</v>
      </c>
    </row>
    <row r="118" spans="1:16" s="1" customFormat="1" ht="12.75">
      <c r="A118" s="4">
        <v>10</v>
      </c>
      <c r="B118" s="4">
        <v>2</v>
      </c>
      <c r="C118" s="4" t="s">
        <v>57</v>
      </c>
      <c r="D118" s="4">
        <v>1973</v>
      </c>
      <c r="E118" s="4" t="s">
        <v>45</v>
      </c>
      <c r="F118" s="4">
        <v>105.1</v>
      </c>
      <c r="G118" s="4" t="s">
        <v>32</v>
      </c>
      <c r="H118" s="4">
        <v>50</v>
      </c>
      <c r="I118" s="4">
        <f>H118*2</f>
        <v>100</v>
      </c>
      <c r="J118" s="4">
        <v>1</v>
      </c>
      <c r="K118" s="4">
        <v>105</v>
      </c>
      <c r="L118" s="4">
        <f>K118</f>
        <v>105</v>
      </c>
      <c r="M118" s="4">
        <v>1</v>
      </c>
      <c r="N118" s="4">
        <f>I118+L118</f>
        <v>205</v>
      </c>
      <c r="O118" s="4">
        <v>1</v>
      </c>
      <c r="P118" s="4">
        <f>N118/F118</f>
        <v>1.950523311132255</v>
      </c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0" ht="12.75">
      <c r="A121" s="1" t="s">
        <v>90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 t="s">
        <v>91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M185" s="1"/>
      <c r="N185" s="1"/>
    </row>
    <row r="186" spans="1:14" ht="12.75">
      <c r="A186" s="1"/>
      <c r="B186" s="1"/>
      <c r="M186" s="1"/>
      <c r="N186" s="1"/>
    </row>
    <row r="187" spans="13:14" ht="12.75">
      <c r="M187" s="1"/>
      <c r="N187" s="1"/>
    </row>
    <row r="188" spans="13:14" ht="12.75">
      <c r="M188" s="1"/>
      <c r="N188" s="1"/>
    </row>
    <row r="189" spans="13:14" ht="12.75">
      <c r="M189" s="1"/>
      <c r="N189" s="1"/>
    </row>
    <row r="190" spans="13:14" ht="12.75">
      <c r="M190" s="1"/>
      <c r="N190" s="1"/>
    </row>
    <row r="191" spans="13:14" ht="12.75">
      <c r="M191" s="1"/>
      <c r="N191" s="1"/>
    </row>
    <row r="192" spans="13:14" ht="12.75">
      <c r="M192" s="1"/>
      <c r="N192" s="1"/>
    </row>
    <row r="193" spans="13:14" ht="12.75">
      <c r="M193" s="1"/>
      <c r="N193" s="1"/>
    </row>
    <row r="194" spans="13:14" ht="12.75">
      <c r="M194" s="1"/>
      <c r="N194" s="1"/>
    </row>
    <row r="195" spans="13:14" ht="12.75">
      <c r="M195" s="1"/>
      <c r="N195" s="1"/>
    </row>
    <row r="196" spans="13:14" ht="12.75">
      <c r="M196" s="1"/>
      <c r="N196" s="1"/>
    </row>
    <row r="197" spans="13:14" ht="12.75">
      <c r="M197" s="1"/>
      <c r="N197" s="1"/>
    </row>
    <row r="198" spans="13:14" ht="12.75">
      <c r="M198" s="1"/>
      <c r="N198" s="1"/>
    </row>
    <row r="199" spans="13:14" ht="12.75">
      <c r="M199" s="1"/>
      <c r="N199" s="1"/>
    </row>
    <row r="200" spans="13:14" ht="12.75">
      <c r="M200" s="1"/>
      <c r="N200" s="1"/>
    </row>
    <row r="201" spans="13:14" ht="12.75">
      <c r="M201" s="1"/>
      <c r="N201" s="1"/>
    </row>
  </sheetData>
  <sheetProtection/>
  <mergeCells count="14">
    <mergeCell ref="B1:N1"/>
    <mergeCell ref="A3:P3"/>
    <mergeCell ref="A2:P2"/>
    <mergeCell ref="A70:P70"/>
    <mergeCell ref="A4:P4"/>
    <mergeCell ref="A35:P35"/>
    <mergeCell ref="A89:P89"/>
    <mergeCell ref="A20:P20"/>
    <mergeCell ref="A87:P87"/>
    <mergeCell ref="A6:P6"/>
    <mergeCell ref="A8:P8"/>
    <mergeCell ref="A37:P37"/>
    <mergeCell ref="A72:P72"/>
    <mergeCell ref="A18:P18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4">
      <selection activeCell="P34" sqref="P34"/>
    </sheetView>
  </sheetViews>
  <sheetFormatPr defaultColWidth="9.140625" defaultRowHeight="15"/>
  <cols>
    <col min="3" max="3" width="23.28125" style="0" customWidth="1"/>
  </cols>
  <sheetData>
    <row r="1" spans="1:11" s="2" customFormat="1" ht="28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2" customFormat="1" ht="28.5" customHeight="1">
      <c r="A2" s="40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2" customFormat="1" ht="28.5" customHeight="1">
      <c r="A3" s="42" t="s">
        <v>212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2" customFormat="1" ht="28.5" customHeight="1">
      <c r="A4" s="38" t="s">
        <v>221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2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9" customFormat="1" ht="18.75" customHeight="1">
      <c r="A6" s="43" t="s">
        <v>222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="9" customFormat="1" ht="12.75" hidden="1"/>
    <row r="8" s="3" customFormat="1" ht="13.5" thickBot="1"/>
    <row r="9" spans="1:14" s="1" customFormat="1" ht="15.75" thickBot="1">
      <c r="A9" s="51" t="s">
        <v>4</v>
      </c>
      <c r="B9" s="51" t="s">
        <v>223</v>
      </c>
      <c r="C9" s="51" t="s">
        <v>6</v>
      </c>
      <c r="D9" s="51" t="s">
        <v>7</v>
      </c>
      <c r="E9" s="51" t="s">
        <v>8</v>
      </c>
      <c r="F9" s="52" t="s">
        <v>224</v>
      </c>
      <c r="G9" s="53"/>
      <c r="H9" s="53"/>
      <c r="I9" s="53"/>
      <c r="J9" s="54"/>
      <c r="K9" s="55" t="s">
        <v>11</v>
      </c>
      <c r="N9"/>
    </row>
    <row r="10" spans="1:15" s="1" customFormat="1" ht="15.75" thickBot="1">
      <c r="A10" s="56"/>
      <c r="B10" s="56"/>
      <c r="C10" s="56"/>
      <c r="D10" s="56"/>
      <c r="E10" s="56"/>
      <c r="F10" s="55" t="s">
        <v>225</v>
      </c>
      <c r="G10" s="52" t="s">
        <v>226</v>
      </c>
      <c r="H10" s="53"/>
      <c r="I10" s="54"/>
      <c r="J10" s="55" t="s">
        <v>227</v>
      </c>
      <c r="K10" s="57"/>
      <c r="O10"/>
    </row>
    <row r="11" spans="1:15" s="1" customFormat="1" ht="15.75" thickBot="1">
      <c r="A11" s="58"/>
      <c r="B11" s="58"/>
      <c r="C11" s="58"/>
      <c r="D11" s="58"/>
      <c r="E11" s="58"/>
      <c r="F11" s="59"/>
      <c r="G11" s="11">
        <v>1</v>
      </c>
      <c r="H11" s="11">
        <v>2</v>
      </c>
      <c r="I11" s="11">
        <v>3</v>
      </c>
      <c r="J11" s="59"/>
      <c r="K11" s="59"/>
      <c r="O11"/>
    </row>
    <row r="12" spans="1:15" s="1" customFormat="1" ht="15">
      <c r="A12" s="4">
        <v>1</v>
      </c>
      <c r="B12" s="4">
        <v>1</v>
      </c>
      <c r="C12" s="4" t="s">
        <v>56</v>
      </c>
      <c r="D12" s="4">
        <v>1969</v>
      </c>
      <c r="E12" s="4" t="s">
        <v>55</v>
      </c>
      <c r="F12" s="12">
        <v>22</v>
      </c>
      <c r="G12" s="4">
        <v>1</v>
      </c>
      <c r="H12" s="4">
        <v>1.1</v>
      </c>
      <c r="I12" s="4">
        <v>1</v>
      </c>
      <c r="J12" s="12">
        <v>21</v>
      </c>
      <c r="K12" s="4">
        <v>1</v>
      </c>
      <c r="O12"/>
    </row>
    <row r="13" spans="1:15" s="1" customFormat="1" ht="15">
      <c r="A13" s="4">
        <v>1</v>
      </c>
      <c r="B13" s="4">
        <v>2</v>
      </c>
      <c r="C13" s="4" t="s">
        <v>108</v>
      </c>
      <c r="D13" s="4">
        <v>1994</v>
      </c>
      <c r="E13" s="4" t="s">
        <v>45</v>
      </c>
      <c r="F13" s="12">
        <v>15</v>
      </c>
      <c r="G13" s="4">
        <v>0.5</v>
      </c>
      <c r="H13" s="4">
        <v>0.3</v>
      </c>
      <c r="I13" s="4">
        <v>0.4</v>
      </c>
      <c r="J13" s="4">
        <v>14.6</v>
      </c>
      <c r="K13" s="4">
        <v>2</v>
      </c>
      <c r="O13"/>
    </row>
    <row r="14" spans="1:15" s="1" customFormat="1" ht="15">
      <c r="A14" s="4">
        <v>1</v>
      </c>
      <c r="B14" s="4">
        <v>3</v>
      </c>
      <c r="C14" s="4" t="s">
        <v>72</v>
      </c>
      <c r="D14" s="4">
        <v>1971</v>
      </c>
      <c r="E14" s="4" t="s">
        <v>45</v>
      </c>
      <c r="F14" s="12">
        <v>15</v>
      </c>
      <c r="G14" s="4">
        <v>2.5</v>
      </c>
      <c r="H14" s="4">
        <v>3</v>
      </c>
      <c r="I14" s="4">
        <v>2.8</v>
      </c>
      <c r="J14" s="4">
        <v>12.2</v>
      </c>
      <c r="K14" s="4">
        <v>3</v>
      </c>
      <c r="O14"/>
    </row>
    <row r="15" spans="1:15" s="2" customFormat="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O15"/>
    </row>
    <row r="16" spans="1:11" s="9" customFormat="1" ht="18.75" customHeight="1">
      <c r="A16" s="43" t="s">
        <v>228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="9" customFormat="1" ht="12.75" hidden="1"/>
    <row r="18" s="3" customFormat="1" ht="13.5" thickBot="1"/>
    <row r="19" spans="1:14" s="1" customFormat="1" ht="15.75" thickBot="1">
      <c r="A19" s="51" t="s">
        <v>4</v>
      </c>
      <c r="B19" s="51" t="s">
        <v>223</v>
      </c>
      <c r="C19" s="51" t="s">
        <v>6</v>
      </c>
      <c r="D19" s="51" t="s">
        <v>7</v>
      </c>
      <c r="E19" s="51" t="s">
        <v>8</v>
      </c>
      <c r="F19" s="52" t="s">
        <v>224</v>
      </c>
      <c r="G19" s="53"/>
      <c r="H19" s="53"/>
      <c r="I19" s="53"/>
      <c r="J19" s="54"/>
      <c r="K19" s="55" t="s">
        <v>11</v>
      </c>
      <c r="N19"/>
    </row>
    <row r="20" spans="1:15" s="1" customFormat="1" ht="15.75" thickBot="1">
      <c r="A20" s="56"/>
      <c r="B20" s="56"/>
      <c r="C20" s="56"/>
      <c r="D20" s="56"/>
      <c r="E20" s="56"/>
      <c r="F20" s="55" t="s">
        <v>225</v>
      </c>
      <c r="G20" s="52" t="s">
        <v>226</v>
      </c>
      <c r="H20" s="53"/>
      <c r="I20" s="54"/>
      <c r="J20" s="55" t="s">
        <v>227</v>
      </c>
      <c r="K20" s="57"/>
      <c r="O20"/>
    </row>
    <row r="21" spans="1:15" s="1" customFormat="1" ht="15.75" thickBot="1">
      <c r="A21" s="58"/>
      <c r="B21" s="58"/>
      <c r="C21" s="58"/>
      <c r="D21" s="58"/>
      <c r="E21" s="58"/>
      <c r="F21" s="59"/>
      <c r="G21" s="11">
        <v>1</v>
      </c>
      <c r="H21" s="11">
        <v>2</v>
      </c>
      <c r="I21" s="11">
        <v>3</v>
      </c>
      <c r="J21" s="59"/>
      <c r="K21" s="59"/>
      <c r="O21"/>
    </row>
    <row r="22" spans="1:15" s="1" customFormat="1" ht="15">
      <c r="A22" s="4">
        <v>2</v>
      </c>
      <c r="B22" s="4">
        <v>1</v>
      </c>
      <c r="C22" s="4" t="s">
        <v>170</v>
      </c>
      <c r="D22" s="4">
        <v>1993</v>
      </c>
      <c r="E22" s="4" t="s">
        <v>45</v>
      </c>
      <c r="F22" s="12">
        <v>56</v>
      </c>
      <c r="G22" s="12">
        <v>2</v>
      </c>
      <c r="H22" s="12">
        <v>2</v>
      </c>
      <c r="I22" s="12">
        <v>2</v>
      </c>
      <c r="J22" s="12">
        <v>54</v>
      </c>
      <c r="K22" s="4">
        <v>3</v>
      </c>
      <c r="O22"/>
    </row>
    <row r="23" spans="1:15" s="1" customFormat="1" ht="15">
      <c r="A23" s="4">
        <v>2</v>
      </c>
      <c r="B23" s="4">
        <v>2</v>
      </c>
      <c r="C23" s="4" t="s">
        <v>75</v>
      </c>
      <c r="D23" s="4">
        <v>1962</v>
      </c>
      <c r="E23" s="4" t="s">
        <v>76</v>
      </c>
      <c r="F23" s="12">
        <v>96</v>
      </c>
      <c r="G23" s="12">
        <v>0.5</v>
      </c>
      <c r="H23" s="12">
        <v>0.5</v>
      </c>
      <c r="I23" s="12">
        <v>0.5</v>
      </c>
      <c r="J23" s="12">
        <v>95.5</v>
      </c>
      <c r="K23" s="4">
        <v>1</v>
      </c>
      <c r="O23"/>
    </row>
    <row r="24" spans="1:15" s="1" customFormat="1" ht="15">
      <c r="A24" s="4">
        <v>2</v>
      </c>
      <c r="B24" s="4">
        <v>3</v>
      </c>
      <c r="C24" s="4" t="s">
        <v>57</v>
      </c>
      <c r="D24" s="4">
        <v>1974</v>
      </c>
      <c r="E24" s="4" t="s">
        <v>45</v>
      </c>
      <c r="F24" s="12">
        <v>64</v>
      </c>
      <c r="G24" s="12">
        <v>1.2</v>
      </c>
      <c r="H24" s="12">
        <v>1</v>
      </c>
      <c r="I24" s="12">
        <v>1.1</v>
      </c>
      <c r="J24" s="12">
        <v>62.9</v>
      </c>
      <c r="K24" s="4">
        <v>2</v>
      </c>
      <c r="O24"/>
    </row>
    <row r="25" spans="1:15" s="2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O25"/>
    </row>
    <row r="26" spans="1:11" s="9" customFormat="1" ht="18.75" customHeight="1">
      <c r="A26" s="43" t="s">
        <v>233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="9" customFormat="1" ht="12.75" hidden="1"/>
    <row r="28" s="3" customFormat="1" ht="13.5" thickBot="1"/>
    <row r="29" spans="1:14" s="1" customFormat="1" ht="15.75" thickBot="1">
      <c r="A29" s="51" t="s">
        <v>4</v>
      </c>
      <c r="B29" s="51" t="s">
        <v>223</v>
      </c>
      <c r="C29" s="51" t="s">
        <v>6</v>
      </c>
      <c r="D29" s="51" t="s">
        <v>7</v>
      </c>
      <c r="E29" s="51" t="s">
        <v>8</v>
      </c>
      <c r="F29" s="52" t="s">
        <v>224</v>
      </c>
      <c r="G29" s="53"/>
      <c r="H29" s="53"/>
      <c r="I29" s="53"/>
      <c r="J29" s="54"/>
      <c r="K29" s="55" t="s">
        <v>11</v>
      </c>
      <c r="N29"/>
    </row>
    <row r="30" spans="1:15" s="1" customFormat="1" ht="15.75" thickBot="1">
      <c r="A30" s="56"/>
      <c r="B30" s="56"/>
      <c r="C30" s="56"/>
      <c r="D30" s="56"/>
      <c r="E30" s="56"/>
      <c r="F30" s="55" t="s">
        <v>225</v>
      </c>
      <c r="G30" s="52" t="s">
        <v>226</v>
      </c>
      <c r="H30" s="53"/>
      <c r="I30" s="54"/>
      <c r="J30" s="55" t="s">
        <v>227</v>
      </c>
      <c r="K30" s="57"/>
      <c r="O30"/>
    </row>
    <row r="31" spans="1:15" s="1" customFormat="1" ht="15.75" thickBot="1">
      <c r="A31" s="58"/>
      <c r="B31" s="58"/>
      <c r="C31" s="58"/>
      <c r="D31" s="58"/>
      <c r="E31" s="58"/>
      <c r="F31" s="59"/>
      <c r="G31" s="11">
        <v>1</v>
      </c>
      <c r="H31" s="11">
        <v>2</v>
      </c>
      <c r="I31" s="11">
        <v>3</v>
      </c>
      <c r="J31" s="59"/>
      <c r="K31" s="59"/>
      <c r="O31"/>
    </row>
    <row r="32" spans="1:15" s="1" customFormat="1" ht="15">
      <c r="A32" s="4">
        <v>3</v>
      </c>
      <c r="B32" s="4">
        <v>1</v>
      </c>
      <c r="C32" s="4" t="s">
        <v>44</v>
      </c>
      <c r="D32" s="4">
        <v>1995</v>
      </c>
      <c r="E32" s="4" t="s">
        <v>45</v>
      </c>
      <c r="F32" s="60">
        <v>33</v>
      </c>
      <c r="G32" s="60">
        <v>0.2</v>
      </c>
      <c r="H32" s="60">
        <v>0.3</v>
      </c>
      <c r="I32" s="60">
        <v>0.2</v>
      </c>
      <c r="J32" s="60">
        <v>32.8</v>
      </c>
      <c r="K32" s="65">
        <v>2</v>
      </c>
      <c r="O32"/>
    </row>
    <row r="33" spans="1:15" s="1" customFormat="1" ht="15">
      <c r="A33" s="4">
        <v>3</v>
      </c>
      <c r="B33" s="4">
        <v>2</v>
      </c>
      <c r="C33" s="4" t="s">
        <v>57</v>
      </c>
      <c r="D33" s="4">
        <v>1974</v>
      </c>
      <c r="E33" s="4" t="s">
        <v>45</v>
      </c>
      <c r="F33" s="61"/>
      <c r="G33" s="61"/>
      <c r="H33" s="61"/>
      <c r="I33" s="61"/>
      <c r="J33" s="61"/>
      <c r="K33" s="66"/>
      <c r="O33"/>
    </row>
    <row r="34" spans="1:15" s="1" customFormat="1" ht="15">
      <c r="A34" s="4">
        <v>3</v>
      </c>
      <c r="B34" s="4">
        <v>3</v>
      </c>
      <c r="C34" s="4" t="s">
        <v>108</v>
      </c>
      <c r="D34" s="4">
        <v>1994</v>
      </c>
      <c r="E34" s="4" t="s">
        <v>45</v>
      </c>
      <c r="F34" s="62">
        <v>22</v>
      </c>
      <c r="G34" s="63">
        <v>0.5</v>
      </c>
      <c r="H34" s="63">
        <v>0.3</v>
      </c>
      <c r="I34" s="63">
        <v>0.4</v>
      </c>
      <c r="J34" s="63">
        <v>21.6</v>
      </c>
      <c r="K34" s="63">
        <v>3</v>
      </c>
      <c r="O34"/>
    </row>
    <row r="35" spans="1:15" s="1" customFormat="1" ht="15">
      <c r="A35" s="4">
        <v>3</v>
      </c>
      <c r="B35" s="4">
        <v>4</v>
      </c>
      <c r="C35" s="4" t="s">
        <v>170</v>
      </c>
      <c r="D35" s="4">
        <v>1993</v>
      </c>
      <c r="E35" s="4" t="s">
        <v>45</v>
      </c>
      <c r="F35" s="61"/>
      <c r="G35" s="64"/>
      <c r="H35" s="64"/>
      <c r="I35" s="64"/>
      <c r="J35" s="64"/>
      <c r="K35" s="66"/>
      <c r="O35"/>
    </row>
    <row r="36" spans="1:15" s="1" customFormat="1" ht="15">
      <c r="A36" s="4">
        <v>3</v>
      </c>
      <c r="B36" s="4">
        <v>5</v>
      </c>
      <c r="C36" s="4" t="s">
        <v>85</v>
      </c>
      <c r="D36" s="4">
        <v>1981</v>
      </c>
      <c r="E36" s="4" t="s">
        <v>76</v>
      </c>
      <c r="F36" s="62">
        <v>44</v>
      </c>
      <c r="G36" s="62">
        <v>0.5</v>
      </c>
      <c r="H36" s="62">
        <v>0.5</v>
      </c>
      <c r="I36" s="62">
        <v>0.4</v>
      </c>
      <c r="J36" s="62">
        <v>43.5</v>
      </c>
      <c r="K36" s="63">
        <v>1</v>
      </c>
      <c r="O36"/>
    </row>
    <row r="37" spans="1:15" s="1" customFormat="1" ht="15">
      <c r="A37" s="4">
        <v>3</v>
      </c>
      <c r="B37" s="4">
        <v>6</v>
      </c>
      <c r="C37" s="4" t="s">
        <v>75</v>
      </c>
      <c r="D37" s="4">
        <v>1962</v>
      </c>
      <c r="E37" s="4" t="s">
        <v>76</v>
      </c>
      <c r="F37" s="61"/>
      <c r="G37" s="61"/>
      <c r="H37" s="61"/>
      <c r="I37" s="61"/>
      <c r="J37" s="61"/>
      <c r="K37" s="66"/>
      <c r="O37"/>
    </row>
    <row r="38" spans="1:15" s="2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O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0" s="2" customFormat="1" ht="12.75">
      <c r="A40" s="1" t="s">
        <v>234</v>
      </c>
      <c r="B40" s="1"/>
      <c r="C40" s="1"/>
      <c r="D40" s="1"/>
      <c r="E40" s="1"/>
      <c r="F40" s="1"/>
      <c r="G40" s="1" t="s">
        <v>230</v>
      </c>
      <c r="H40" s="1"/>
      <c r="I40" s="1"/>
      <c r="J40" s="1"/>
    </row>
    <row r="41" spans="1:10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s="2" customFormat="1" ht="12.75">
      <c r="A42" s="1" t="s">
        <v>235</v>
      </c>
      <c r="B42" s="1"/>
      <c r="C42" s="1"/>
      <c r="D42" s="1"/>
      <c r="E42" s="1"/>
      <c r="F42" s="1"/>
      <c r="G42" s="1" t="s">
        <v>231</v>
      </c>
      <c r="H42" s="1"/>
      <c r="I42" s="1"/>
      <c r="J42" s="1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" customFormat="1" ht="12.75">
      <c r="A44" s="1"/>
      <c r="B44" s="1"/>
      <c r="C44" s="1"/>
      <c r="D44" s="1"/>
      <c r="E44" s="1"/>
      <c r="F44" s="1"/>
      <c r="G44" s="1" t="s">
        <v>232</v>
      </c>
      <c r="H44" s="1"/>
      <c r="I44" s="1"/>
      <c r="J44" s="1"/>
      <c r="K44" s="1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55">
    <mergeCell ref="I34:I35"/>
    <mergeCell ref="I36:I37"/>
    <mergeCell ref="J32:J33"/>
    <mergeCell ref="J34:J35"/>
    <mergeCell ref="J36:J37"/>
    <mergeCell ref="K32:K33"/>
    <mergeCell ref="K34:K35"/>
    <mergeCell ref="K36:K37"/>
    <mergeCell ref="F34:F35"/>
    <mergeCell ref="F36:F37"/>
    <mergeCell ref="G32:G33"/>
    <mergeCell ref="G34:G35"/>
    <mergeCell ref="G36:G37"/>
    <mergeCell ref="H32:H33"/>
    <mergeCell ref="H34:H35"/>
    <mergeCell ref="H36:H37"/>
    <mergeCell ref="F29:J29"/>
    <mergeCell ref="K29:K31"/>
    <mergeCell ref="F30:F31"/>
    <mergeCell ref="G30:I30"/>
    <mergeCell ref="J30:J31"/>
    <mergeCell ref="F32:F33"/>
    <mergeCell ref="I32:I33"/>
    <mergeCell ref="K19:K21"/>
    <mergeCell ref="F20:F21"/>
    <mergeCell ref="G20:I20"/>
    <mergeCell ref="J20:J21"/>
    <mergeCell ref="A26:K26"/>
    <mergeCell ref="A29:A31"/>
    <mergeCell ref="B29:B31"/>
    <mergeCell ref="C29:C31"/>
    <mergeCell ref="D29:D31"/>
    <mergeCell ref="E29:E31"/>
    <mergeCell ref="A19:A21"/>
    <mergeCell ref="B19:B21"/>
    <mergeCell ref="C19:C21"/>
    <mergeCell ref="D19:D21"/>
    <mergeCell ref="E19:E21"/>
    <mergeCell ref="F19:J19"/>
    <mergeCell ref="F9:J9"/>
    <mergeCell ref="K9:K11"/>
    <mergeCell ref="F10:F11"/>
    <mergeCell ref="G10:I10"/>
    <mergeCell ref="J10:J11"/>
    <mergeCell ref="A16:K16"/>
    <mergeCell ref="A1:K1"/>
    <mergeCell ref="A2:K2"/>
    <mergeCell ref="A3:K3"/>
    <mergeCell ref="A4:K4"/>
    <mergeCell ref="A6:K6"/>
    <mergeCell ref="A9:A11"/>
    <mergeCell ref="B9:B11"/>
    <mergeCell ref="C9:C11"/>
    <mergeCell ref="D9:D11"/>
    <mergeCell ref="E9:E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28" sqref="M28"/>
    </sheetView>
  </sheetViews>
  <sheetFormatPr defaultColWidth="9.140625" defaultRowHeight="15"/>
  <cols>
    <col min="3" max="3" width="23.28125" style="0" customWidth="1"/>
  </cols>
  <sheetData>
    <row r="1" spans="1:11" s="2" customFormat="1" ht="28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2" customFormat="1" ht="28.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2" customFormat="1" ht="28.5" customHeight="1">
      <c r="A3" s="42" t="s">
        <v>88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2" customFormat="1" ht="28.5" customHeight="1">
      <c r="A4" s="38" t="s">
        <v>221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2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9" customFormat="1" ht="18.75" customHeight="1">
      <c r="A6" s="43" t="s">
        <v>222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="9" customFormat="1" ht="12.75" hidden="1"/>
    <row r="8" s="3" customFormat="1" ht="13.5" thickBot="1"/>
    <row r="9" spans="1:14" s="1" customFormat="1" ht="15.75" thickBot="1">
      <c r="A9" s="51" t="s">
        <v>4</v>
      </c>
      <c r="B9" s="51" t="s">
        <v>223</v>
      </c>
      <c r="C9" s="51" t="s">
        <v>6</v>
      </c>
      <c r="D9" s="51" t="s">
        <v>7</v>
      </c>
      <c r="E9" s="51" t="s">
        <v>8</v>
      </c>
      <c r="F9" s="52" t="s">
        <v>224</v>
      </c>
      <c r="G9" s="53"/>
      <c r="H9" s="53"/>
      <c r="I9" s="53"/>
      <c r="J9" s="54"/>
      <c r="K9" s="55" t="s">
        <v>11</v>
      </c>
      <c r="N9"/>
    </row>
    <row r="10" spans="1:15" s="1" customFormat="1" ht="15.75" thickBot="1">
      <c r="A10" s="56"/>
      <c r="B10" s="56"/>
      <c r="C10" s="56"/>
      <c r="D10" s="56"/>
      <c r="E10" s="56"/>
      <c r="F10" s="55" t="s">
        <v>225</v>
      </c>
      <c r="G10" s="52" t="s">
        <v>226</v>
      </c>
      <c r="H10" s="53"/>
      <c r="I10" s="54"/>
      <c r="J10" s="55" t="s">
        <v>227</v>
      </c>
      <c r="K10" s="57"/>
      <c r="O10"/>
    </row>
    <row r="11" spans="1:15" s="1" customFormat="1" ht="15.75" thickBot="1">
      <c r="A11" s="58"/>
      <c r="B11" s="58"/>
      <c r="C11" s="58"/>
      <c r="D11" s="58"/>
      <c r="E11" s="58"/>
      <c r="F11" s="59"/>
      <c r="G11" s="11">
        <v>1</v>
      </c>
      <c r="H11" s="11">
        <v>2</v>
      </c>
      <c r="I11" s="11">
        <v>3</v>
      </c>
      <c r="J11" s="59"/>
      <c r="K11" s="59"/>
      <c r="O11"/>
    </row>
    <row r="12" spans="1:15" s="1" customFormat="1" ht="15">
      <c r="A12" s="4">
        <v>1</v>
      </c>
      <c r="B12" s="4">
        <v>1</v>
      </c>
      <c r="C12" s="4" t="s">
        <v>56</v>
      </c>
      <c r="D12" s="4">
        <v>1969</v>
      </c>
      <c r="E12" s="4" t="s">
        <v>55</v>
      </c>
      <c r="F12" s="12">
        <v>18</v>
      </c>
      <c r="G12" s="4">
        <v>1.5</v>
      </c>
      <c r="H12" s="4">
        <v>1.2</v>
      </c>
      <c r="I12" s="4">
        <v>1.4</v>
      </c>
      <c r="J12" s="4">
        <v>16.6</v>
      </c>
      <c r="K12" s="4">
        <v>1</v>
      </c>
      <c r="O12"/>
    </row>
    <row r="13" spans="1:15" s="1" customFormat="1" ht="15">
      <c r="A13" s="4">
        <v>1</v>
      </c>
      <c r="B13" s="4">
        <v>2</v>
      </c>
      <c r="C13" s="4" t="s">
        <v>63</v>
      </c>
      <c r="D13" s="4">
        <v>1993</v>
      </c>
      <c r="E13" s="4" t="s">
        <v>55</v>
      </c>
      <c r="F13" s="12">
        <v>17</v>
      </c>
      <c r="G13" s="4">
        <v>2.3</v>
      </c>
      <c r="H13" s="4">
        <v>2.5</v>
      </c>
      <c r="I13" s="4">
        <v>2.4</v>
      </c>
      <c r="J13" s="4">
        <v>14.6</v>
      </c>
      <c r="K13" s="4">
        <v>2</v>
      </c>
      <c r="O13"/>
    </row>
    <row r="14" spans="1:15" s="2" customFormat="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O14"/>
    </row>
    <row r="15" spans="1:11" s="9" customFormat="1" ht="18.75" customHeight="1">
      <c r="A15" s="43" t="s">
        <v>228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="9" customFormat="1" ht="12.75" hidden="1"/>
    <row r="17" s="3" customFormat="1" ht="13.5" thickBot="1"/>
    <row r="18" spans="1:14" s="1" customFormat="1" ht="15.75" thickBot="1">
      <c r="A18" s="51" t="s">
        <v>4</v>
      </c>
      <c r="B18" s="51" t="s">
        <v>223</v>
      </c>
      <c r="C18" s="51" t="s">
        <v>6</v>
      </c>
      <c r="D18" s="51" t="s">
        <v>7</v>
      </c>
      <c r="E18" s="51" t="s">
        <v>8</v>
      </c>
      <c r="F18" s="52" t="s">
        <v>224</v>
      </c>
      <c r="G18" s="53"/>
      <c r="H18" s="53"/>
      <c r="I18" s="53"/>
      <c r="J18" s="54"/>
      <c r="K18" s="55" t="s">
        <v>11</v>
      </c>
      <c r="N18"/>
    </row>
    <row r="19" spans="1:15" s="1" customFormat="1" ht="15.75" thickBot="1">
      <c r="A19" s="56"/>
      <c r="B19" s="56"/>
      <c r="C19" s="56"/>
      <c r="D19" s="56"/>
      <c r="E19" s="56"/>
      <c r="F19" s="55" t="s">
        <v>225</v>
      </c>
      <c r="G19" s="52" t="s">
        <v>226</v>
      </c>
      <c r="H19" s="53"/>
      <c r="I19" s="54"/>
      <c r="J19" s="55" t="s">
        <v>227</v>
      </c>
      <c r="K19" s="57"/>
      <c r="O19"/>
    </row>
    <row r="20" spans="1:15" s="1" customFormat="1" ht="15.75" thickBot="1">
      <c r="A20" s="58"/>
      <c r="B20" s="58"/>
      <c r="C20" s="58"/>
      <c r="D20" s="58"/>
      <c r="E20" s="58"/>
      <c r="F20" s="59"/>
      <c r="G20" s="11">
        <v>1</v>
      </c>
      <c r="H20" s="11">
        <v>2</v>
      </c>
      <c r="I20" s="11">
        <v>3</v>
      </c>
      <c r="J20" s="59"/>
      <c r="K20" s="59"/>
      <c r="O20"/>
    </row>
    <row r="21" spans="1:15" s="1" customFormat="1" ht="15">
      <c r="A21" s="4">
        <v>2</v>
      </c>
      <c r="B21" s="4">
        <v>1</v>
      </c>
      <c r="C21" s="4" t="s">
        <v>44</v>
      </c>
      <c r="D21" s="4">
        <v>1995</v>
      </c>
      <c r="E21" s="4" t="s">
        <v>45</v>
      </c>
      <c r="F21" s="12">
        <v>33</v>
      </c>
      <c r="G21" s="12">
        <v>2.8</v>
      </c>
      <c r="H21" s="12">
        <v>3</v>
      </c>
      <c r="I21" s="12">
        <v>3.3</v>
      </c>
      <c r="J21" s="12">
        <v>30</v>
      </c>
      <c r="K21" s="4">
        <v>3</v>
      </c>
      <c r="O21"/>
    </row>
    <row r="22" spans="1:15" s="1" customFormat="1" ht="15">
      <c r="A22" s="4">
        <v>2</v>
      </c>
      <c r="B22" s="4">
        <v>2</v>
      </c>
      <c r="C22" s="4" t="s">
        <v>75</v>
      </c>
      <c r="D22" s="4">
        <v>1962</v>
      </c>
      <c r="E22" s="4" t="s">
        <v>76</v>
      </c>
      <c r="F22" s="12">
        <v>34</v>
      </c>
      <c r="G22" s="12">
        <v>1</v>
      </c>
      <c r="H22" s="12">
        <v>1.1</v>
      </c>
      <c r="I22" s="12">
        <v>1</v>
      </c>
      <c r="J22" s="12">
        <v>33</v>
      </c>
      <c r="K22" s="4">
        <v>2</v>
      </c>
      <c r="O22"/>
    </row>
    <row r="23" spans="1:15" s="1" customFormat="1" ht="15">
      <c r="A23" s="4">
        <v>2</v>
      </c>
      <c r="B23" s="4">
        <v>3</v>
      </c>
      <c r="C23" s="4" t="s">
        <v>57</v>
      </c>
      <c r="D23" s="4">
        <v>1974</v>
      </c>
      <c r="E23" s="4" t="s">
        <v>45</v>
      </c>
      <c r="F23" s="12">
        <v>34</v>
      </c>
      <c r="G23" s="12">
        <v>5</v>
      </c>
      <c r="H23" s="12">
        <v>5</v>
      </c>
      <c r="I23" s="12">
        <v>5</v>
      </c>
      <c r="J23" s="12">
        <v>29</v>
      </c>
      <c r="K23" s="4">
        <v>4</v>
      </c>
      <c r="O23"/>
    </row>
    <row r="24" spans="1:15" s="1" customFormat="1" ht="15">
      <c r="A24" s="4">
        <v>2</v>
      </c>
      <c r="B24" s="4">
        <v>4</v>
      </c>
      <c r="C24" s="4" t="s">
        <v>85</v>
      </c>
      <c r="D24" s="4">
        <v>1981</v>
      </c>
      <c r="E24" s="4" t="s">
        <v>76</v>
      </c>
      <c r="F24" s="12">
        <v>125</v>
      </c>
      <c r="G24" s="12">
        <v>0</v>
      </c>
      <c r="H24" s="12">
        <v>0</v>
      </c>
      <c r="I24" s="12">
        <v>0</v>
      </c>
      <c r="J24" s="12">
        <v>125</v>
      </c>
      <c r="K24" s="4">
        <v>1</v>
      </c>
      <c r="O24"/>
    </row>
    <row r="25" spans="1:15" s="2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O25"/>
    </row>
    <row r="26" spans="1:15" s="2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O26"/>
    </row>
    <row r="27" spans="1:11" s="2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0" s="2" customFormat="1" ht="12.75">
      <c r="A28" s="1" t="s">
        <v>229</v>
      </c>
      <c r="B28" s="1"/>
      <c r="C28" s="1"/>
      <c r="D28" s="1"/>
      <c r="E28" s="1"/>
      <c r="F28" s="1"/>
      <c r="G28" s="1" t="s">
        <v>230</v>
      </c>
      <c r="H28" s="1"/>
      <c r="I28" s="1"/>
      <c r="J28" s="1"/>
    </row>
    <row r="29" spans="1:10" s="2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2" customFormat="1" ht="12.75">
      <c r="A30" s="1" t="s">
        <v>91</v>
      </c>
      <c r="B30" s="1"/>
      <c r="C30" s="1"/>
      <c r="D30" s="1"/>
      <c r="E30" s="1"/>
      <c r="F30" s="1"/>
      <c r="G30" s="1" t="s">
        <v>231</v>
      </c>
      <c r="H30" s="1"/>
      <c r="I30" s="1"/>
      <c r="J30" s="1"/>
    </row>
    <row r="31" spans="1:11" s="2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12.75">
      <c r="A32" s="1"/>
      <c r="B32" s="1"/>
      <c r="C32" s="1"/>
      <c r="D32" s="1"/>
      <c r="E32" s="1"/>
      <c r="F32" s="1"/>
      <c r="G32" s="1" t="s">
        <v>232</v>
      </c>
      <c r="H32" s="1"/>
      <c r="I32" s="1"/>
      <c r="J32" s="1"/>
      <c r="K32" s="1"/>
    </row>
    <row r="33" spans="1:11" s="2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26">
    <mergeCell ref="K18:K20"/>
    <mergeCell ref="F19:F20"/>
    <mergeCell ref="G19:I19"/>
    <mergeCell ref="J19:J20"/>
    <mergeCell ref="A18:A20"/>
    <mergeCell ref="B18:B20"/>
    <mergeCell ref="C18:C20"/>
    <mergeCell ref="D18:D20"/>
    <mergeCell ref="E18:E20"/>
    <mergeCell ref="F18:J18"/>
    <mergeCell ref="F9:J9"/>
    <mergeCell ref="K9:K11"/>
    <mergeCell ref="F10:F11"/>
    <mergeCell ref="G10:I10"/>
    <mergeCell ref="J10:J11"/>
    <mergeCell ref="A15:K15"/>
    <mergeCell ref="A1:K1"/>
    <mergeCell ref="A2:K2"/>
    <mergeCell ref="A3:K3"/>
    <mergeCell ref="A4:K4"/>
    <mergeCell ref="A6:K6"/>
    <mergeCell ref="A9:A11"/>
    <mergeCell ref="B9:B11"/>
    <mergeCell ref="C9:C11"/>
    <mergeCell ref="D9:D11"/>
    <mergeCell ref="E9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2012-09-30T16:26:16Z</cp:lastPrinted>
  <dcterms:created xsi:type="dcterms:W3CDTF">2010-01-30T07:57:04Z</dcterms:created>
  <dcterms:modified xsi:type="dcterms:W3CDTF">2012-10-12T14:42:36Z</dcterms:modified>
  <cp:category/>
  <cp:version/>
  <cp:contentType/>
  <cp:contentStatus/>
</cp:coreProperties>
</file>